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tabRatio="500" firstSheet="1" activeTab="1"/>
  </bookViews>
  <sheets>
    <sheet name="16 players" sheetId="1" state="hidden" r:id="rId1"/>
    <sheet name="18 players" sheetId="2" r:id="rId2"/>
    <sheet name="20 players" sheetId="3" state="hidden" r:id="rId3"/>
    <sheet name="21 players" sheetId="4" state="hidden" r:id="rId4"/>
    <sheet name="24 players" sheetId="5" state="hidden" r:id="rId5"/>
    <sheet name="2wood entries" sheetId="6" r:id="rId6"/>
    <sheet name="Lynn Seears rinks" sheetId="7" state="hidden" r:id="rId7"/>
    <sheet name="Lynn Seears Tables" sheetId="8" state="hidden" r:id="rId8"/>
  </sheets>
  <definedNames>
    <definedName name="glength">'20 players'!$H$31</definedName>
    <definedName name="Leagues" localSheetId="3">'21 players'!$A$7:$H$30</definedName>
    <definedName name="Leagues">'18 players'!$A$10:$H$33</definedName>
    <definedName name="_xlnm.Print_Area" localSheetId="1">'18 players'!$A$34:$G$77</definedName>
    <definedName name="_xlnm.Print_Area" localSheetId="3">'21 players'!$A$37:$G$80</definedName>
    <definedName name="_xlnm.Print_Area" localSheetId="7">'Lynn Seears Tables'!$A$1:$J$23</definedName>
    <definedName name="Program" localSheetId="3">'21 players'!$A$37:$G$80</definedName>
    <definedName name="Program">'18 players'!$A$34:$G$77</definedName>
    <definedName name="who16" localSheetId="0">'16 players'!$A$6:$B$24</definedName>
    <definedName name="who18" localSheetId="1">'18 players'!$A$11:$B$33</definedName>
    <definedName name="who20" localSheetId="2">'20 players'!$A$6:$B$29</definedName>
    <definedName name="who21" localSheetId="3">'21 players'!$A$8:$B$34</definedName>
    <definedName name="who24" localSheetId="4">'24 players'!$A$6:$B$34</definedName>
  </definedNames>
  <calcPr fullCalcOnLoad="1"/>
</workbook>
</file>

<file path=xl/sharedStrings.xml><?xml version="1.0" encoding="utf-8"?>
<sst xmlns="http://schemas.openxmlformats.org/spreadsheetml/2006/main" count="984" uniqueCount="210">
  <si>
    <t>4 leagues</t>
  </si>
  <si>
    <t>Start on bell</t>
  </si>
  <si>
    <t>Play all 8 ends in each game OR</t>
  </si>
  <si>
    <t>When bell sounds finish end you're playing</t>
  </si>
  <si>
    <t>Points</t>
  </si>
  <si>
    <t>Shots</t>
  </si>
  <si>
    <t>G1</t>
  </si>
  <si>
    <t>G2</t>
  </si>
  <si>
    <t>G3</t>
  </si>
  <si>
    <t>A1</t>
  </si>
  <si>
    <t>player1</t>
  </si>
  <si>
    <t>A2</t>
  </si>
  <si>
    <t>player2</t>
  </si>
  <si>
    <t>A3</t>
  </si>
  <si>
    <t>player3</t>
  </si>
  <si>
    <t>A4</t>
  </si>
  <si>
    <t>player4</t>
  </si>
  <si>
    <t>B1</t>
  </si>
  <si>
    <t>player5</t>
  </si>
  <si>
    <t>B2</t>
  </si>
  <si>
    <t>player6</t>
  </si>
  <si>
    <t>B3</t>
  </si>
  <si>
    <t>player7</t>
  </si>
  <si>
    <t>B4</t>
  </si>
  <si>
    <t>player8</t>
  </si>
  <si>
    <t>C1</t>
  </si>
  <si>
    <t>player9</t>
  </si>
  <si>
    <t>C2</t>
  </si>
  <si>
    <t>player10</t>
  </si>
  <si>
    <t>C3</t>
  </si>
  <si>
    <t>player11</t>
  </si>
  <si>
    <t>C4</t>
  </si>
  <si>
    <t>player12</t>
  </si>
  <si>
    <t>D1</t>
  </si>
  <si>
    <t>player13</t>
  </si>
  <si>
    <t>D2</t>
  </si>
  <si>
    <t>player14</t>
  </si>
  <si>
    <t>D3</t>
  </si>
  <si>
    <t>player15</t>
  </si>
  <si>
    <t>D4</t>
  </si>
  <si>
    <t>player16</t>
  </si>
  <si>
    <t>SESSION 1</t>
  </si>
  <si>
    <t>Marker</t>
  </si>
  <si>
    <t>Rink</t>
  </si>
  <si>
    <t>Mins</t>
  </si>
  <si>
    <t>SESSION 2</t>
  </si>
  <si>
    <t>SESSION 3</t>
  </si>
  <si>
    <t>SESSION 4</t>
  </si>
  <si>
    <t>LUNCH</t>
  </si>
  <si>
    <t>SESSION 5</t>
  </si>
  <si>
    <t>SESSION 6</t>
  </si>
  <si>
    <t>`</t>
  </si>
  <si>
    <t>1/4 Final</t>
  </si>
  <si>
    <t>Q1</t>
  </si>
  <si>
    <t>Winner A</t>
  </si>
  <si>
    <t>R/UP D</t>
  </si>
  <si>
    <t>Q2</t>
  </si>
  <si>
    <t>Winner B</t>
  </si>
  <si>
    <t>R/UP C</t>
  </si>
  <si>
    <t>Q3</t>
  </si>
  <si>
    <t>Winner C</t>
  </si>
  <si>
    <t>R/UP B</t>
  </si>
  <si>
    <t>Q4</t>
  </si>
  <si>
    <t>Winner D</t>
  </si>
  <si>
    <t>R/UP A</t>
  </si>
  <si>
    <t>Semi Final</t>
  </si>
  <si>
    <t>Winner Q1</t>
  </si>
  <si>
    <t>Winner Q4</t>
  </si>
  <si>
    <t>Winner Q2</t>
  </si>
  <si>
    <t>Winner Q3</t>
  </si>
  <si>
    <t>FINAL</t>
  </si>
  <si>
    <t>6 leagues</t>
  </si>
  <si>
    <t>Play all 10 ends in each game OR</t>
  </si>
  <si>
    <t>Eric</t>
  </si>
  <si>
    <t>Bernard</t>
  </si>
  <si>
    <t>Jeff S</t>
  </si>
  <si>
    <t>Stuart</t>
  </si>
  <si>
    <t>John</t>
  </si>
  <si>
    <t>Jakki</t>
  </si>
  <si>
    <t>Dave</t>
  </si>
  <si>
    <t>Keith</t>
  </si>
  <si>
    <t>Barry</t>
  </si>
  <si>
    <t>Brian</t>
  </si>
  <si>
    <t>Sally</t>
  </si>
  <si>
    <t>JeffF</t>
  </si>
  <si>
    <t>E1</t>
  </si>
  <si>
    <t>Joyce</t>
  </si>
  <si>
    <t>E2</t>
  </si>
  <si>
    <t>Pat</t>
  </si>
  <si>
    <t>E3</t>
  </si>
  <si>
    <t>Derena</t>
  </si>
  <si>
    <t>F1</t>
  </si>
  <si>
    <t>Paul</t>
  </si>
  <si>
    <t>F2</t>
  </si>
  <si>
    <t>Jenny</t>
  </si>
  <si>
    <t>F3</t>
  </si>
  <si>
    <t>Roy</t>
  </si>
  <si>
    <t>Games start and finish on the bell</t>
  </si>
  <si>
    <t>Play all 10 ends in each game OR  finish end you're playing when bell sounds</t>
  </si>
  <si>
    <t>1st session</t>
  </si>
  <si>
    <t>2nd session</t>
  </si>
  <si>
    <t>3rd session</t>
  </si>
  <si>
    <t>4th session</t>
  </si>
  <si>
    <t>5th session</t>
  </si>
  <si>
    <t>Jeff</t>
  </si>
  <si>
    <t xml:space="preserve">               </t>
  </si>
  <si>
    <t>S1</t>
  </si>
  <si>
    <t>Jeff F</t>
  </si>
  <si>
    <t>S2</t>
  </si>
  <si>
    <t>5 leagues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</si>
  <si>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</si>
  <si>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</si>
  <si>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</si>
  <si>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</si>
  <si>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</si>
  <si>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</si>
  <si>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</si>
  <si>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</si>
  <si>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</si>
  <si>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</si>
  <si>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</si>
  <si>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</si>
  <si>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</si>
  <si>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</si>
  <si>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</si>
  <si>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</si>
  <si>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</si>
  <si>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</si>
  <si>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</si>
  <si>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E4</t>
  </si>
  <si>
    <t>p20</t>
  </si>
  <si>
    <t>SESSION 7</t>
  </si>
  <si>
    <t>SESSION 8</t>
  </si>
  <si>
    <t>Winner E</t>
  </si>
  <si>
    <t>R/UP 1</t>
  </si>
  <si>
    <t>R/UP 2</t>
  </si>
  <si>
    <t>R/UP 3</t>
  </si>
  <si>
    <t>7 leagues</t>
  </si>
  <si>
    <t>player17</t>
  </si>
  <si>
    <t>player18</t>
  </si>
  <si>
    <t>player19</t>
  </si>
  <si>
    <t>player20</t>
  </si>
  <si>
    <t>player21</t>
  </si>
  <si>
    <t>5th Session</t>
  </si>
  <si>
    <t>6th Session</t>
  </si>
  <si>
    <t>Winner F</t>
  </si>
  <si>
    <t>Winner G</t>
  </si>
  <si>
    <t>Winner S1</t>
  </si>
  <si>
    <t>Winner S2</t>
  </si>
  <si>
    <t>p21</t>
  </si>
  <si>
    <t>p22</t>
  </si>
  <si>
    <t>p23</t>
  </si>
  <si>
    <t>F4</t>
  </si>
  <si>
    <t>p24</t>
  </si>
  <si>
    <t>SESSION 9</t>
  </si>
  <si>
    <t>Floate</t>
  </si>
  <si>
    <t>Ryley</t>
  </si>
  <si>
    <t>Dowley</t>
  </si>
  <si>
    <t>Smeulders</t>
  </si>
  <si>
    <t>Hutton</t>
  </si>
  <si>
    <t>MacKenzie</t>
  </si>
  <si>
    <t>Dipper</t>
  </si>
  <si>
    <t>Torr</t>
  </si>
  <si>
    <t>Lizzimore</t>
  </si>
  <si>
    <t>NO</t>
  </si>
  <si>
    <t>Freedman</t>
  </si>
  <si>
    <t>Reader</t>
  </si>
  <si>
    <t>Eileen</t>
  </si>
  <si>
    <t>Anderton</t>
  </si>
  <si>
    <t>Hewitt</t>
  </si>
  <si>
    <t>Keegan</t>
  </si>
  <si>
    <t>Neale</t>
  </si>
  <si>
    <t>Little</t>
  </si>
  <si>
    <t>Smith</t>
  </si>
  <si>
    <t>SUB</t>
  </si>
  <si>
    <t>Dave Jarrold</t>
  </si>
  <si>
    <t>LYNN SEEARS DAY 2019</t>
  </si>
  <si>
    <t>RINK1</t>
  </si>
  <si>
    <t xml:space="preserve">RINK2 </t>
  </si>
  <si>
    <t>RINK3</t>
  </si>
  <si>
    <t>RINK 4</t>
  </si>
  <si>
    <t>E v F</t>
  </si>
  <si>
    <t>A v B</t>
  </si>
  <si>
    <t>C v D</t>
  </si>
  <si>
    <t>G v H</t>
  </si>
  <si>
    <t>E v H</t>
  </si>
  <si>
    <t>F v G</t>
  </si>
  <si>
    <t>B v D</t>
  </si>
  <si>
    <t>A v C</t>
  </si>
  <si>
    <t>F v H</t>
  </si>
  <si>
    <t>A v D</t>
  </si>
  <si>
    <t>E v G</t>
  </si>
  <si>
    <t>B v C</t>
  </si>
  <si>
    <t>Group 1</t>
  </si>
  <si>
    <t>A</t>
  </si>
  <si>
    <t>B</t>
  </si>
  <si>
    <t>C</t>
  </si>
  <si>
    <t>D</t>
  </si>
  <si>
    <t>Group 2</t>
  </si>
  <si>
    <t>E</t>
  </si>
  <si>
    <t>F</t>
  </si>
  <si>
    <t>G</t>
  </si>
  <si>
    <t>H</t>
  </si>
  <si>
    <t>Overall points</t>
  </si>
  <si>
    <t>Overall shots difference</t>
  </si>
  <si>
    <t>2 points = win, 0 = lose</t>
  </si>
  <si>
    <t>G1 Shots difference</t>
  </si>
  <si>
    <t>G2 Shots difference</t>
  </si>
  <si>
    <t>Player with the most points from each league, or with the better shots difference in the case of a tie, goes through to the next round.</t>
  </si>
  <si>
    <t>Within each league each player plays two games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</si>
</sst>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5">
    <font>
      <sz val="10"/>
      <name val="Arial"/>
      <family val="0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20"/>
      <name val="Arial"/>
      <family val="0"/>
    </font>
    <font>
      <b/>
      <sz val="26"/>
      <name val="Arial"/>
      <family val="0"/>
    </font>
    <font>
      <b/>
      <sz val="20"/>
      <name val="Arial"/>
      <family val="0"/>
    </font>
    <font>
      <b/>
      <sz val="20"/>
      <color indexed="10"/>
      <name val="Arial"/>
      <family val="0"/>
    </font>
    <font>
      <b/>
      <sz val="20"/>
      <color indexed="56"/>
      <name val="Arial"/>
      <family val="0"/>
    </font>
    <font>
      <b/>
      <sz val="20"/>
      <color indexed="25"/>
      <name val="Arial"/>
      <family val="0"/>
    </font>
    <font>
      <b/>
      <sz val="20"/>
      <color indexed="8"/>
      <name val="Arial"/>
      <family val="0"/>
    </font>
    <font>
      <b/>
      <sz val="16"/>
      <color indexed="8"/>
      <name val="Clarity Gothic SF"/>
      <family val="0"/>
    </font>
    <font>
      <b/>
      <sz val="14"/>
      <color indexed="62"/>
      <name val="Arial"/>
      <family val="0"/>
    </font>
    <font>
      <sz val="14"/>
      <color indexed="62"/>
      <name val="Clarity Gothic SF"/>
      <family val="0"/>
    </font>
    <font>
      <sz val="14"/>
      <color indexed="62"/>
      <name val="Garamond"/>
      <family val="1"/>
    </font>
    <font>
      <b/>
      <sz val="14"/>
      <color indexed="25"/>
      <name val="Arial"/>
      <family val="0"/>
    </font>
    <font>
      <sz val="14"/>
      <color indexed="25"/>
      <name val="Clarity Gothic SF"/>
      <family val="0"/>
    </font>
    <font>
      <sz val="14"/>
      <color indexed="25"/>
      <name val="Garamond"/>
      <family val="1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6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1" fillId="27" borderId="0" applyNumberFormat="0" applyBorder="0" applyAlignment="0" applyProtection="0"/>
    <xf numFmtId="0" fontId="48" fillId="28" borderId="1" applyNumberFormat="0" applyAlignment="0" applyProtection="0"/>
    <xf numFmtId="0" fontId="49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31" borderId="0" applyNumberFormat="0" applyBorder="0" applyAlignment="0" applyProtection="0"/>
    <xf numFmtId="0" fontId="53" fillId="0" borderId="3" applyNumberFormat="0" applyFill="0" applyAlignment="0" applyProtection="0"/>
    <xf numFmtId="0" fontId="3" fillId="0" borderId="4" applyNumberFormat="0" applyFill="0" applyAlignment="0" applyProtection="0"/>
    <xf numFmtId="0" fontId="54" fillId="0" borderId="5" applyNumberFormat="0" applyFill="0" applyAlignment="0" applyProtection="0"/>
    <xf numFmtId="0" fontId="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1" applyNumberFormat="0" applyAlignment="0" applyProtection="0"/>
    <xf numFmtId="0" fontId="58" fillId="0" borderId="8" applyNumberFormat="0" applyFill="0" applyAlignment="0" applyProtection="0"/>
    <xf numFmtId="0" fontId="59" fillId="33" borderId="0" applyNumberFormat="0" applyBorder="0" applyAlignment="0" applyProtection="0"/>
    <xf numFmtId="0" fontId="5" fillId="34" borderId="0" applyNumberFormat="0" applyBorder="0" applyAlignment="0" applyProtection="0"/>
    <xf numFmtId="0" fontId="0" fillId="35" borderId="9" applyNumberFormat="0" applyFont="0" applyAlignment="0" applyProtection="0"/>
    <xf numFmtId="0" fontId="0" fillId="36" borderId="10" applyNumberFormat="0" applyAlignment="0" applyProtection="0"/>
    <xf numFmtId="0" fontId="60" fillId="28" borderId="11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37" borderId="16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38" borderId="16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0" fontId="8" fillId="38" borderId="13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0" fontId="8" fillId="39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/>
    </xf>
    <xf numFmtId="20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20" fontId="6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NumberFormat="1" applyFont="1" applyBorder="1" applyAlignment="1">
      <alignment/>
    </xf>
    <xf numFmtId="0" fontId="0" fillId="37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right"/>
    </xf>
    <xf numFmtId="0" fontId="20" fillId="0" borderId="22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0" fillId="0" borderId="22" xfId="0" applyFont="1" applyFill="1" applyBorder="1" applyAlignment="1">
      <alignment horizontal="center" vertical="top"/>
    </xf>
    <xf numFmtId="0" fontId="19" fillId="0" borderId="22" xfId="0" applyFont="1" applyBorder="1" applyAlignment="1">
      <alignment horizontal="right"/>
    </xf>
    <xf numFmtId="0" fontId="19" fillId="40" borderId="22" xfId="0" applyFont="1" applyFill="1" applyBorder="1" applyAlignment="1">
      <alignment horizontal="right"/>
    </xf>
    <xf numFmtId="0" fontId="23" fillId="0" borderId="23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3" fillId="0" borderId="23" xfId="0" applyFont="1" applyFill="1" applyBorder="1" applyAlignment="1">
      <alignment horizontal="center" vertical="top"/>
    </xf>
    <xf numFmtId="0" fontId="22" fillId="0" borderId="23" xfId="0" applyFont="1" applyBorder="1" applyAlignment="1">
      <alignment horizontal="right"/>
    </xf>
    <xf numFmtId="0" fontId="22" fillId="41" borderId="23" xfId="0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ood 1" xfId="50"/>
    <cellStyle name="Heading 1" xfId="51"/>
    <cellStyle name="Heading 1 1" xfId="52"/>
    <cellStyle name="Heading 2" xfId="53"/>
    <cellStyle name="Heading 2 1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eutral 1" xfId="61"/>
    <cellStyle name="Note" xfId="62"/>
    <cellStyle name="Note 1" xfId="63"/>
    <cellStyle name="Output" xfId="64"/>
    <cellStyle name="Percent" xfId="65"/>
    <cellStyle name="Title" xfId="66"/>
    <cellStyle name="Total" xfId="67"/>
    <cellStyle name="Warning Text" xfId="68"/>
  </cellStyles>
  <dxfs count="8"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i val="0"/>
        <u val="none"/>
        <strike val="0"/>
        <sz val="10"/>
        <color indexed="9"/>
      </font>
      <fill>
        <patternFill patternType="solid">
          <fgColor indexed="22"/>
          <bgColor indexed="47"/>
        </patternFill>
      </fill>
    </dxf>
    <dxf>
      <font>
        <b val="0"/>
        <i val="0"/>
        <u val="none"/>
        <strike val="0"/>
        <sz val="10"/>
        <color indexed="9"/>
      </font>
      <fill>
        <patternFill patternType="solid">
          <fgColor indexed="22"/>
          <bgColor indexed="47"/>
        </patternFill>
      </fill>
    </dxf>
    <dxf>
      <font>
        <b val="0"/>
        <i val="0"/>
        <u val="none"/>
        <strike val="0"/>
        <sz val="10"/>
        <color indexed="9"/>
      </font>
      <fill>
        <patternFill patternType="solid">
          <fgColor indexed="22"/>
          <bgColor indexed="47"/>
        </patternFill>
      </fill>
    </dxf>
    <dxf>
      <font>
        <b val="0"/>
        <i val="0"/>
        <u val="none"/>
        <strike val="0"/>
        <sz val="10"/>
        <color indexed="9"/>
      </font>
      <fill>
        <patternFill patternType="solid">
          <fgColor indexed="22"/>
          <bgColor indexed="47"/>
        </patternFill>
      </fill>
    </dxf>
    <dxf>
      <font>
        <b val="0"/>
        <i val="0"/>
        <u val="none"/>
        <strike val="0"/>
        <sz val="10"/>
        <color indexed="9"/>
      </font>
      <fill>
        <patternFill patternType="solid">
          <fgColor indexed="22"/>
          <bgColor indexed="47"/>
        </patternFill>
      </fill>
    </dxf>
    <dxf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508F"/>
      <rgbColor rgb="00339966"/>
      <rgbColor rgb="00003300"/>
      <rgbColor rgb="00333300"/>
      <rgbColor rgb="00993300"/>
      <rgbColor rgb="00993366"/>
      <rgbColor rgb="001C368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11.57421875" style="0" customWidth="1"/>
    <col min="2" max="5" width="10.57421875" style="1" customWidth="1"/>
    <col min="6" max="6" width="9.00390625" style="1" customWidth="1"/>
  </cols>
  <sheetData>
    <row r="1" ht="12.75">
      <c r="A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t="s">
        <v>3</v>
      </c>
    </row>
    <row r="5" spans="3:10" ht="12.75">
      <c r="C5" s="3" t="s">
        <v>4</v>
      </c>
      <c r="D5" s="3" t="s">
        <v>5</v>
      </c>
      <c r="E5" s="3" t="s">
        <v>6</v>
      </c>
      <c r="F5" s="3">
        <f>SUM(F6:F9)</f>
        <v>0</v>
      </c>
      <c r="G5" s="3" t="s">
        <v>7</v>
      </c>
      <c r="H5" s="3">
        <f>SUM(H6:H9)</f>
        <v>0</v>
      </c>
      <c r="I5" s="3" t="s">
        <v>8</v>
      </c>
      <c r="J5" s="3">
        <f>SUM(J6:J9)</f>
        <v>0</v>
      </c>
    </row>
    <row r="6" spans="1:10" ht="12.75">
      <c r="A6" s="1" t="s">
        <v>9</v>
      </c>
      <c r="B6" s="1" t="s">
        <v>10</v>
      </c>
      <c r="C6" s="4">
        <f aca="true" t="shared" si="0" ref="C6:D9">SUM(E6+G6+I6)</f>
        <v>0</v>
      </c>
      <c r="D6" s="4">
        <f t="shared" si="0"/>
        <v>0</v>
      </c>
      <c r="E6" s="5"/>
      <c r="F6" s="5"/>
      <c r="G6" s="5"/>
      <c r="H6" s="5"/>
      <c r="I6" s="5"/>
      <c r="J6" s="6"/>
    </row>
    <row r="7" spans="1:10" ht="12.75">
      <c r="A7" s="1" t="s">
        <v>11</v>
      </c>
      <c r="B7" s="1" t="s">
        <v>12</v>
      </c>
      <c r="C7" s="4">
        <f t="shared" si="0"/>
        <v>0</v>
      </c>
      <c r="D7" s="4">
        <f t="shared" si="0"/>
        <v>0</v>
      </c>
      <c r="E7" s="7"/>
      <c r="F7" s="7"/>
      <c r="G7" s="7"/>
      <c r="H7" s="7"/>
      <c r="I7" s="7"/>
      <c r="J7" s="8"/>
    </row>
    <row r="8" spans="1:10" ht="12.75">
      <c r="A8" s="1" t="s">
        <v>13</v>
      </c>
      <c r="B8" s="1" t="s">
        <v>14</v>
      </c>
      <c r="C8" s="4">
        <f t="shared" si="0"/>
        <v>0</v>
      </c>
      <c r="D8" s="4">
        <f t="shared" si="0"/>
        <v>0</v>
      </c>
      <c r="E8" s="7"/>
      <c r="F8" s="7"/>
      <c r="G8" s="7"/>
      <c r="H8" s="7"/>
      <c r="I8" s="7"/>
      <c r="J8" s="8"/>
    </row>
    <row r="9" spans="1:10" ht="12.75">
      <c r="A9" s="1" t="s">
        <v>15</v>
      </c>
      <c r="B9" s="1" t="s">
        <v>16</v>
      </c>
      <c r="C9" s="4">
        <f t="shared" si="0"/>
        <v>0</v>
      </c>
      <c r="D9" s="4">
        <f t="shared" si="0"/>
        <v>0</v>
      </c>
      <c r="E9" s="9"/>
      <c r="F9" s="9"/>
      <c r="G9" s="9"/>
      <c r="H9" s="9"/>
      <c r="I9" s="9"/>
      <c r="J9" s="10"/>
    </row>
    <row r="10" spans="1:10" ht="12.75">
      <c r="A10" s="1"/>
      <c r="C10" t="s">
        <v>4</v>
      </c>
      <c r="D10" t="s">
        <v>5</v>
      </c>
      <c r="E10" s="3" t="s">
        <v>6</v>
      </c>
      <c r="F10" s="1">
        <f>SUM(F11:F14)</f>
        <v>0</v>
      </c>
      <c r="G10" s="3" t="s">
        <v>7</v>
      </c>
      <c r="H10" s="1">
        <f>SUM(H11:H14)</f>
        <v>0</v>
      </c>
      <c r="I10" s="3" t="s">
        <v>8</v>
      </c>
      <c r="J10" s="1">
        <f>SUM(J11:J14)</f>
        <v>0</v>
      </c>
    </row>
    <row r="11" spans="1:10" ht="12.75">
      <c r="A11" s="1" t="s">
        <v>17</v>
      </c>
      <c r="B11" s="1" t="s">
        <v>18</v>
      </c>
      <c r="C11" s="4">
        <f aca="true" t="shared" si="1" ref="C11:D14">SUM(E11+G11+I11)</f>
        <v>0</v>
      </c>
      <c r="D11" s="4">
        <f t="shared" si="1"/>
        <v>0</v>
      </c>
      <c r="E11" s="5"/>
      <c r="F11" s="5"/>
      <c r="G11" s="5"/>
      <c r="H11" s="5"/>
      <c r="I11" s="5"/>
      <c r="J11" s="6"/>
    </row>
    <row r="12" spans="1:10" ht="12.75">
      <c r="A12" s="1" t="s">
        <v>19</v>
      </c>
      <c r="B12" s="1" t="s">
        <v>20</v>
      </c>
      <c r="C12" s="4">
        <f t="shared" si="1"/>
        <v>0</v>
      </c>
      <c r="D12" s="4">
        <f t="shared" si="1"/>
        <v>0</v>
      </c>
      <c r="E12" s="7"/>
      <c r="F12" s="7"/>
      <c r="G12" s="7"/>
      <c r="H12" s="7"/>
      <c r="I12" s="7"/>
      <c r="J12" s="8"/>
    </row>
    <row r="13" spans="1:10" ht="12.75">
      <c r="A13" s="1" t="s">
        <v>21</v>
      </c>
      <c r="B13" s="1" t="s">
        <v>22</v>
      </c>
      <c r="C13" s="4">
        <f t="shared" si="1"/>
        <v>0</v>
      </c>
      <c r="D13" s="4">
        <f t="shared" si="1"/>
        <v>0</v>
      </c>
      <c r="E13" s="7"/>
      <c r="F13" s="7"/>
      <c r="G13" s="7"/>
      <c r="H13" s="7"/>
      <c r="I13" s="7"/>
      <c r="J13" s="8"/>
    </row>
    <row r="14" spans="1:10" ht="12.75">
      <c r="A14" s="1" t="s">
        <v>23</v>
      </c>
      <c r="B14" s="1" t="s">
        <v>24</v>
      </c>
      <c r="C14" s="4">
        <f t="shared" si="1"/>
        <v>0</v>
      </c>
      <c r="D14" s="4">
        <f t="shared" si="1"/>
        <v>0</v>
      </c>
      <c r="E14" s="9"/>
      <c r="F14" s="9"/>
      <c r="G14" s="9"/>
      <c r="H14" s="9"/>
      <c r="I14" s="9"/>
      <c r="J14" s="10"/>
    </row>
    <row r="15" spans="1:10" ht="12.75">
      <c r="A15" s="1"/>
      <c r="C15" t="s">
        <v>4</v>
      </c>
      <c r="D15" t="s">
        <v>5</v>
      </c>
      <c r="E15" s="3" t="s">
        <v>6</v>
      </c>
      <c r="F15" s="1">
        <f>SUM(F16:F19)</f>
        <v>0</v>
      </c>
      <c r="G15" s="3" t="s">
        <v>7</v>
      </c>
      <c r="H15" s="1">
        <f>SUM(H16:H19)</f>
        <v>0</v>
      </c>
      <c r="I15" s="3" t="s">
        <v>8</v>
      </c>
      <c r="J15" s="1">
        <f>SUM(J16:J19)</f>
        <v>0</v>
      </c>
    </row>
    <row r="16" spans="1:10" ht="12.75">
      <c r="A16" s="1" t="s">
        <v>25</v>
      </c>
      <c r="B16" s="1" t="s">
        <v>26</v>
      </c>
      <c r="C16" s="4">
        <f aca="true" t="shared" si="2" ref="C16:D19">SUM(E16+G16+I16)</f>
        <v>0</v>
      </c>
      <c r="D16" s="4">
        <f t="shared" si="2"/>
        <v>0</v>
      </c>
      <c r="E16" s="5"/>
      <c r="F16" s="5"/>
      <c r="G16" s="5"/>
      <c r="H16" s="5"/>
      <c r="I16" s="5"/>
      <c r="J16" s="6"/>
    </row>
    <row r="17" spans="1:10" ht="12.75">
      <c r="A17" s="1" t="s">
        <v>27</v>
      </c>
      <c r="B17" s="1" t="s">
        <v>28</v>
      </c>
      <c r="C17" s="4">
        <f t="shared" si="2"/>
        <v>0</v>
      </c>
      <c r="D17" s="4">
        <f t="shared" si="2"/>
        <v>0</v>
      </c>
      <c r="E17" s="7"/>
      <c r="F17" s="7"/>
      <c r="G17" s="7"/>
      <c r="H17" s="7"/>
      <c r="I17" s="7"/>
      <c r="J17" s="8"/>
    </row>
    <row r="18" spans="1:10" ht="12.75">
      <c r="A18" s="1" t="s">
        <v>29</v>
      </c>
      <c r="B18" s="1" t="s">
        <v>30</v>
      </c>
      <c r="C18" s="4">
        <f t="shared" si="2"/>
        <v>0</v>
      </c>
      <c r="D18" s="4">
        <f t="shared" si="2"/>
        <v>0</v>
      </c>
      <c r="E18" s="7"/>
      <c r="F18" s="7"/>
      <c r="G18" s="7"/>
      <c r="H18" s="7"/>
      <c r="I18" s="7"/>
      <c r="J18" s="8"/>
    </row>
    <row r="19" spans="1:10" ht="12.75">
      <c r="A19" s="1" t="s">
        <v>31</v>
      </c>
      <c r="B19" s="1" t="s">
        <v>32</v>
      </c>
      <c r="C19" s="4">
        <f t="shared" si="2"/>
        <v>0</v>
      </c>
      <c r="D19" s="4">
        <f t="shared" si="2"/>
        <v>0</v>
      </c>
      <c r="E19" s="9"/>
      <c r="F19" s="9"/>
      <c r="G19" s="9"/>
      <c r="H19" s="9"/>
      <c r="I19" s="9"/>
      <c r="J19" s="10"/>
    </row>
    <row r="20" spans="1:10" ht="12.75">
      <c r="A20" s="1"/>
      <c r="C20" t="s">
        <v>4</v>
      </c>
      <c r="D20" t="s">
        <v>5</v>
      </c>
      <c r="E20" s="3" t="s">
        <v>6</v>
      </c>
      <c r="F20" s="1">
        <f>SUM(F21:F24)</f>
        <v>0</v>
      </c>
      <c r="G20" s="3" t="s">
        <v>7</v>
      </c>
      <c r="H20" s="1">
        <f>SUM(H21:H24)</f>
        <v>0</v>
      </c>
      <c r="I20" s="3" t="s">
        <v>8</v>
      </c>
      <c r="J20" s="1">
        <f>SUM(J21:J24)</f>
        <v>0</v>
      </c>
    </row>
    <row r="21" spans="1:10" ht="12.75">
      <c r="A21" s="1" t="s">
        <v>33</v>
      </c>
      <c r="B21" s="1" t="s">
        <v>34</v>
      </c>
      <c r="C21" s="4">
        <f aca="true" t="shared" si="3" ref="C21:D24">SUM(E21+G21+I21)</f>
        <v>0</v>
      </c>
      <c r="D21" s="4">
        <f t="shared" si="3"/>
        <v>0</v>
      </c>
      <c r="E21" s="5"/>
      <c r="F21" s="5"/>
      <c r="G21" s="5"/>
      <c r="H21" s="5"/>
      <c r="I21" s="5"/>
      <c r="J21" s="6"/>
    </row>
    <row r="22" spans="1:10" ht="12.75">
      <c r="A22" s="1" t="s">
        <v>35</v>
      </c>
      <c r="B22" s="1" t="s">
        <v>36</v>
      </c>
      <c r="C22" s="4">
        <f t="shared" si="3"/>
        <v>0</v>
      </c>
      <c r="D22" s="4">
        <f t="shared" si="3"/>
        <v>0</v>
      </c>
      <c r="E22" s="7"/>
      <c r="F22" s="7"/>
      <c r="G22" s="7"/>
      <c r="H22" s="7"/>
      <c r="I22" s="7"/>
      <c r="J22" s="8"/>
    </row>
    <row r="23" spans="1:10" ht="12.75">
      <c r="A23" s="1" t="s">
        <v>37</v>
      </c>
      <c r="B23" s="1" t="s">
        <v>38</v>
      </c>
      <c r="C23" s="4">
        <f t="shared" si="3"/>
        <v>0</v>
      </c>
      <c r="D23" s="4">
        <f t="shared" si="3"/>
        <v>0</v>
      </c>
      <c r="E23" s="7"/>
      <c r="F23" s="7"/>
      <c r="G23" s="7"/>
      <c r="H23" s="7"/>
      <c r="I23" s="7"/>
      <c r="J23" s="8"/>
    </row>
    <row r="24" spans="1:10" ht="12.75">
      <c r="A24" s="1" t="s">
        <v>39</v>
      </c>
      <c r="B24" s="1" t="s">
        <v>40</v>
      </c>
      <c r="C24" s="4">
        <f t="shared" si="3"/>
        <v>0</v>
      </c>
      <c r="D24" s="4">
        <f t="shared" si="3"/>
        <v>0</v>
      </c>
      <c r="E24" s="9"/>
      <c r="F24" s="9"/>
      <c r="G24" s="9"/>
      <c r="H24" s="9"/>
      <c r="I24" s="9"/>
      <c r="J24" s="10"/>
    </row>
    <row r="26" spans="1:9" ht="12.75">
      <c r="A26" s="11" t="s">
        <v>41</v>
      </c>
      <c r="B26" s="12">
        <v>0.4375</v>
      </c>
      <c r="C26" s="12">
        <f>B26+$H$26/1440</f>
        <v>0.4583333333333333</v>
      </c>
      <c r="D26" s="1" t="s">
        <v>42</v>
      </c>
      <c r="E26" s="1" t="s">
        <v>43</v>
      </c>
      <c r="G26" s="13" t="s">
        <v>44</v>
      </c>
      <c r="H26" s="13">
        <v>30</v>
      </c>
      <c r="I26" s="13"/>
    </row>
    <row r="27" spans="2:9" ht="12.75">
      <c r="B27" s="1" t="str">
        <f aca="true" t="shared" si="4" ref="B27:D30">VLOOKUP(G27,who16,2)</f>
        <v>player1</v>
      </c>
      <c r="C27" s="1" t="str">
        <f t="shared" si="4"/>
        <v>player2</v>
      </c>
      <c r="D27" s="1" t="str">
        <f t="shared" si="4"/>
        <v>player9</v>
      </c>
      <c r="E27" s="1">
        <v>1</v>
      </c>
      <c r="G27" s="14" t="s">
        <v>9</v>
      </c>
      <c r="H27" s="14" t="s">
        <v>11</v>
      </c>
      <c r="I27" s="13" t="s">
        <v>25</v>
      </c>
    </row>
    <row r="28" spans="2:9" ht="12.75">
      <c r="B28" s="1" t="str">
        <f t="shared" si="4"/>
        <v>player3</v>
      </c>
      <c r="C28" s="1" t="str">
        <f t="shared" si="4"/>
        <v>player4</v>
      </c>
      <c r="D28" s="1" t="str">
        <f t="shared" si="4"/>
        <v>player10</v>
      </c>
      <c r="E28" s="1">
        <v>2</v>
      </c>
      <c r="G28" s="14" t="s">
        <v>13</v>
      </c>
      <c r="H28" s="14" t="s">
        <v>15</v>
      </c>
      <c r="I28" s="13" t="s">
        <v>27</v>
      </c>
    </row>
    <row r="29" spans="2:9" ht="12.75">
      <c r="B29" s="1" t="str">
        <f t="shared" si="4"/>
        <v>player5</v>
      </c>
      <c r="C29" s="1" t="str">
        <f t="shared" si="4"/>
        <v>player6</v>
      </c>
      <c r="D29" s="1" t="str">
        <f t="shared" si="4"/>
        <v>player11</v>
      </c>
      <c r="E29" s="1">
        <v>3</v>
      </c>
      <c r="G29" s="14" t="s">
        <v>17</v>
      </c>
      <c r="H29" s="14" t="s">
        <v>19</v>
      </c>
      <c r="I29" s="13" t="s">
        <v>29</v>
      </c>
    </row>
    <row r="30" spans="2:9" ht="12.75">
      <c r="B30" s="1" t="str">
        <f t="shared" si="4"/>
        <v>player7</v>
      </c>
      <c r="C30" s="1" t="str">
        <f t="shared" si="4"/>
        <v>player8</v>
      </c>
      <c r="D30" s="1" t="str">
        <f t="shared" si="4"/>
        <v>player12</v>
      </c>
      <c r="E30" s="1">
        <v>4</v>
      </c>
      <c r="G30" s="14" t="s">
        <v>21</v>
      </c>
      <c r="H30" s="14" t="s">
        <v>23</v>
      </c>
      <c r="I30" s="13" t="s">
        <v>31</v>
      </c>
    </row>
    <row r="31" spans="1:9" ht="12.75">
      <c r="A31" s="11" t="s">
        <v>45</v>
      </c>
      <c r="B31" s="12">
        <f>B26+35/1440</f>
        <v>0.4618055555555556</v>
      </c>
      <c r="C31" s="12">
        <f>B31+$H$26/1440</f>
        <v>0.4826388888888889</v>
      </c>
      <c r="G31" s="14"/>
      <c r="H31" s="14"/>
      <c r="I31" s="13"/>
    </row>
    <row r="32" spans="2:9" ht="12.75">
      <c r="B32" s="1" t="str">
        <f aca="true" t="shared" si="5" ref="B32:D35">VLOOKUP(G32,who16,2)</f>
        <v>player9</v>
      </c>
      <c r="C32" s="1" t="str">
        <f t="shared" si="5"/>
        <v>player10</v>
      </c>
      <c r="D32" s="1" t="str">
        <f t="shared" si="5"/>
        <v>player1</v>
      </c>
      <c r="E32" s="1">
        <v>1</v>
      </c>
      <c r="G32" s="14" t="s">
        <v>25</v>
      </c>
      <c r="H32" s="14" t="s">
        <v>27</v>
      </c>
      <c r="I32" s="13" t="s">
        <v>9</v>
      </c>
    </row>
    <row r="33" spans="2:9" ht="12.75">
      <c r="B33" s="1" t="str">
        <f t="shared" si="5"/>
        <v>player11</v>
      </c>
      <c r="C33" s="1" t="str">
        <f t="shared" si="5"/>
        <v>player12</v>
      </c>
      <c r="D33" s="1" t="str">
        <f t="shared" si="5"/>
        <v>player2</v>
      </c>
      <c r="E33" s="1">
        <v>2</v>
      </c>
      <c r="G33" s="14" t="s">
        <v>29</v>
      </c>
      <c r="H33" s="14" t="s">
        <v>31</v>
      </c>
      <c r="I33" s="13" t="s">
        <v>11</v>
      </c>
    </row>
    <row r="34" spans="2:9" ht="12.75">
      <c r="B34" s="1" t="str">
        <f t="shared" si="5"/>
        <v>player13</v>
      </c>
      <c r="C34" s="1" t="str">
        <f t="shared" si="5"/>
        <v>player14</v>
      </c>
      <c r="D34" s="1" t="str">
        <f t="shared" si="5"/>
        <v>player3</v>
      </c>
      <c r="E34" s="1">
        <v>3</v>
      </c>
      <c r="G34" s="14" t="s">
        <v>33</v>
      </c>
      <c r="H34" s="14" t="s">
        <v>35</v>
      </c>
      <c r="I34" s="13" t="s">
        <v>13</v>
      </c>
    </row>
    <row r="35" spans="2:9" ht="12.75">
      <c r="B35" s="1" t="str">
        <f t="shared" si="5"/>
        <v>player15</v>
      </c>
      <c r="C35" s="1" t="str">
        <f t="shared" si="5"/>
        <v>player16</v>
      </c>
      <c r="D35" s="1" t="str">
        <f t="shared" si="5"/>
        <v>player4</v>
      </c>
      <c r="E35" s="1">
        <v>4</v>
      </c>
      <c r="G35" s="14" t="s">
        <v>37</v>
      </c>
      <c r="H35" s="14" t="s">
        <v>39</v>
      </c>
      <c r="I35" s="13" t="s">
        <v>15</v>
      </c>
    </row>
    <row r="36" spans="1:9" ht="12.75">
      <c r="A36" s="11" t="s">
        <v>46</v>
      </c>
      <c r="B36" s="12">
        <f>B31+35/1440</f>
        <v>0.48611111111111116</v>
      </c>
      <c r="C36" s="12">
        <f>B36+$H$26/1440</f>
        <v>0.5069444444444445</v>
      </c>
      <c r="G36" s="14"/>
      <c r="H36" s="14"/>
      <c r="I36" s="13"/>
    </row>
    <row r="37" spans="2:9" ht="12.75">
      <c r="B37" s="1" t="str">
        <f aca="true" t="shared" si="6" ref="B37:D40">VLOOKUP(G37,who16,2)</f>
        <v>player1</v>
      </c>
      <c r="C37" s="1" t="str">
        <f t="shared" si="6"/>
        <v>player3</v>
      </c>
      <c r="D37" s="1" t="str">
        <f t="shared" si="6"/>
        <v>player13</v>
      </c>
      <c r="E37" s="1">
        <v>2</v>
      </c>
      <c r="G37" s="14" t="s">
        <v>9</v>
      </c>
      <c r="H37" s="14" t="s">
        <v>13</v>
      </c>
      <c r="I37" s="13" t="s">
        <v>33</v>
      </c>
    </row>
    <row r="38" spans="2:9" ht="12.75">
      <c r="B38" s="1" t="str">
        <f t="shared" si="6"/>
        <v>player2</v>
      </c>
      <c r="C38" s="1" t="str">
        <f t="shared" si="6"/>
        <v>player4</v>
      </c>
      <c r="D38" s="1" t="str">
        <f t="shared" si="6"/>
        <v>player14</v>
      </c>
      <c r="E38" s="1">
        <v>1</v>
      </c>
      <c r="G38" s="14" t="s">
        <v>11</v>
      </c>
      <c r="H38" s="14" t="s">
        <v>15</v>
      </c>
      <c r="I38" s="13" t="s">
        <v>35</v>
      </c>
    </row>
    <row r="39" spans="2:9" ht="12.75">
      <c r="B39" s="1" t="str">
        <f t="shared" si="6"/>
        <v>player5</v>
      </c>
      <c r="C39" s="1" t="str">
        <f t="shared" si="6"/>
        <v>player7</v>
      </c>
      <c r="D39" s="1" t="str">
        <f t="shared" si="6"/>
        <v>player15</v>
      </c>
      <c r="E39" s="1">
        <v>4</v>
      </c>
      <c r="G39" s="14" t="s">
        <v>17</v>
      </c>
      <c r="H39" s="14" t="s">
        <v>21</v>
      </c>
      <c r="I39" s="13" t="s">
        <v>37</v>
      </c>
    </row>
    <row r="40" spans="2:9" ht="12.75">
      <c r="B40" s="1" t="str">
        <f t="shared" si="6"/>
        <v>player6</v>
      </c>
      <c r="C40" s="1" t="str">
        <f t="shared" si="6"/>
        <v>player8</v>
      </c>
      <c r="D40" s="1" t="str">
        <f t="shared" si="6"/>
        <v>player16</v>
      </c>
      <c r="E40" s="1">
        <v>3</v>
      </c>
      <c r="G40" s="14" t="s">
        <v>19</v>
      </c>
      <c r="H40" s="14" t="s">
        <v>23</v>
      </c>
      <c r="I40" s="13" t="s">
        <v>39</v>
      </c>
    </row>
    <row r="41" spans="1:9" ht="12.75">
      <c r="A41" s="11" t="s">
        <v>47</v>
      </c>
      <c r="B41" s="12">
        <f>B36+35/1440</f>
        <v>0.5104166666666667</v>
      </c>
      <c r="C41" s="12">
        <f>B41+$H$26/1440</f>
        <v>0.5312500000000001</v>
      </c>
      <c r="G41" s="14"/>
      <c r="H41" s="14"/>
      <c r="I41" s="13"/>
    </row>
    <row r="42" spans="2:9" ht="12.75">
      <c r="B42" s="1" t="str">
        <f aca="true" t="shared" si="7" ref="B42:D45">VLOOKUP(G42,who16,2)</f>
        <v>player9</v>
      </c>
      <c r="C42" s="1" t="str">
        <f t="shared" si="7"/>
        <v>player11</v>
      </c>
      <c r="D42" s="1" t="str">
        <f t="shared" si="7"/>
        <v>player5</v>
      </c>
      <c r="E42" s="1">
        <v>2</v>
      </c>
      <c r="G42" s="14" t="s">
        <v>25</v>
      </c>
      <c r="H42" s="14" t="s">
        <v>29</v>
      </c>
      <c r="I42" s="13" t="s">
        <v>17</v>
      </c>
    </row>
    <row r="43" spans="2:9" ht="12.75">
      <c r="B43" s="1" t="str">
        <f t="shared" si="7"/>
        <v>player10</v>
      </c>
      <c r="C43" s="1" t="str">
        <f t="shared" si="7"/>
        <v>player12</v>
      </c>
      <c r="D43" s="1" t="str">
        <f t="shared" si="7"/>
        <v>player6</v>
      </c>
      <c r="E43" s="1">
        <v>1</v>
      </c>
      <c r="G43" s="14" t="s">
        <v>27</v>
      </c>
      <c r="H43" s="14" t="s">
        <v>31</v>
      </c>
      <c r="I43" s="13" t="s">
        <v>19</v>
      </c>
    </row>
    <row r="44" spans="2:9" ht="12.75">
      <c r="B44" s="1" t="str">
        <f t="shared" si="7"/>
        <v>player13</v>
      </c>
      <c r="C44" s="1" t="str">
        <f t="shared" si="7"/>
        <v>player15</v>
      </c>
      <c r="D44" s="1" t="str">
        <f t="shared" si="7"/>
        <v>player7</v>
      </c>
      <c r="E44" s="1">
        <v>4</v>
      </c>
      <c r="G44" s="14" t="s">
        <v>33</v>
      </c>
      <c r="H44" s="14" t="s">
        <v>37</v>
      </c>
      <c r="I44" s="13" t="s">
        <v>21</v>
      </c>
    </row>
    <row r="45" spans="2:9" ht="12.75">
      <c r="B45" s="1" t="str">
        <f t="shared" si="7"/>
        <v>player14</v>
      </c>
      <c r="C45" s="1" t="str">
        <f t="shared" si="7"/>
        <v>player16</v>
      </c>
      <c r="D45" s="1" t="str">
        <f t="shared" si="7"/>
        <v>player8</v>
      </c>
      <c r="E45" s="1">
        <v>3</v>
      </c>
      <c r="G45" s="14" t="s">
        <v>35</v>
      </c>
      <c r="H45" s="14" t="s">
        <v>39</v>
      </c>
      <c r="I45" s="13" t="s">
        <v>23</v>
      </c>
    </row>
    <row r="46" spans="1:9" ht="12.75">
      <c r="A46" s="15" t="s">
        <v>48</v>
      </c>
      <c r="B46" s="16">
        <v>0.53125</v>
      </c>
      <c r="C46" s="16">
        <f>B46+45/1440</f>
        <v>0.5625</v>
      </c>
      <c r="G46" s="14"/>
      <c r="H46" s="14"/>
      <c r="I46" s="13"/>
    </row>
    <row r="47" spans="7:9" ht="12.75">
      <c r="G47" s="14"/>
      <c r="H47" s="14"/>
      <c r="I47" s="13"/>
    </row>
    <row r="48" spans="1:9" ht="12.75">
      <c r="A48" s="11" t="s">
        <v>49</v>
      </c>
      <c r="B48" s="12">
        <v>0.5625</v>
      </c>
      <c r="C48" s="12">
        <f>B48++$H$26/1440</f>
        <v>0.5833333333333334</v>
      </c>
      <c r="G48" s="14"/>
      <c r="H48" s="14"/>
      <c r="I48" s="13"/>
    </row>
    <row r="49" spans="2:9" ht="12.75">
      <c r="B49" s="1" t="str">
        <f aca="true" t="shared" si="8" ref="B49:D52">VLOOKUP(G49,who16,2)</f>
        <v>player1</v>
      </c>
      <c r="C49" s="1" t="str">
        <f t="shared" si="8"/>
        <v>player4</v>
      </c>
      <c r="D49" s="1" t="str">
        <f t="shared" si="8"/>
        <v>player9</v>
      </c>
      <c r="E49" s="1">
        <v>3</v>
      </c>
      <c r="G49" s="14" t="s">
        <v>9</v>
      </c>
      <c r="H49" s="14" t="s">
        <v>15</v>
      </c>
      <c r="I49" s="13" t="s">
        <v>25</v>
      </c>
    </row>
    <row r="50" spans="2:9" ht="12.75">
      <c r="B50" s="1" t="str">
        <f t="shared" si="8"/>
        <v>player2</v>
      </c>
      <c r="C50" s="1" t="str">
        <f t="shared" si="8"/>
        <v>player3</v>
      </c>
      <c r="D50" s="1" t="str">
        <f t="shared" si="8"/>
        <v>player10</v>
      </c>
      <c r="E50" s="1">
        <v>4</v>
      </c>
      <c r="G50" s="14" t="s">
        <v>11</v>
      </c>
      <c r="H50" s="14" t="s">
        <v>13</v>
      </c>
      <c r="I50" s="13" t="s">
        <v>27</v>
      </c>
    </row>
    <row r="51" spans="2:9" ht="12.75">
      <c r="B51" s="1" t="str">
        <f t="shared" si="8"/>
        <v>player5</v>
      </c>
      <c r="C51" s="1" t="str">
        <f t="shared" si="8"/>
        <v>player8</v>
      </c>
      <c r="D51" s="1" t="str">
        <f t="shared" si="8"/>
        <v>player13</v>
      </c>
      <c r="E51" s="1">
        <v>1</v>
      </c>
      <c r="G51" s="14" t="s">
        <v>17</v>
      </c>
      <c r="H51" s="14" t="s">
        <v>23</v>
      </c>
      <c r="I51" s="13" t="s">
        <v>33</v>
      </c>
    </row>
    <row r="52" spans="2:9" ht="12.75">
      <c r="B52" s="1" t="str">
        <f t="shared" si="8"/>
        <v>player6</v>
      </c>
      <c r="C52" s="1" t="str">
        <f t="shared" si="8"/>
        <v>player7</v>
      </c>
      <c r="D52" s="1" t="str">
        <f t="shared" si="8"/>
        <v>player14</v>
      </c>
      <c r="E52" s="1">
        <v>2</v>
      </c>
      <c r="G52" s="14" t="s">
        <v>19</v>
      </c>
      <c r="H52" s="14" t="s">
        <v>21</v>
      </c>
      <c r="I52" s="13" t="s">
        <v>35</v>
      </c>
    </row>
    <row r="53" spans="1:9" ht="12.75">
      <c r="A53" s="11" t="s">
        <v>50</v>
      </c>
      <c r="B53" s="12">
        <f>B48+35/1440</f>
        <v>0.5868055555555556</v>
      </c>
      <c r="C53" s="12">
        <f>B53++$H$26/1440</f>
        <v>0.607638888888889</v>
      </c>
      <c r="G53" s="14"/>
      <c r="H53" s="14"/>
      <c r="I53" s="13"/>
    </row>
    <row r="54" spans="2:9" ht="12.75">
      <c r="B54" s="1" t="str">
        <f aca="true" t="shared" si="9" ref="B54:D57">VLOOKUP(G54,who16,2)</f>
        <v>player9</v>
      </c>
      <c r="C54" s="1" t="str">
        <f t="shared" si="9"/>
        <v>player12</v>
      </c>
      <c r="D54" s="1" t="str">
        <f t="shared" si="9"/>
        <v>player3</v>
      </c>
      <c r="E54" s="1">
        <v>3</v>
      </c>
      <c r="G54" s="14" t="s">
        <v>25</v>
      </c>
      <c r="H54" s="14" t="s">
        <v>31</v>
      </c>
      <c r="I54" s="13" t="s">
        <v>13</v>
      </c>
    </row>
    <row r="55" spans="2:9" ht="12.75">
      <c r="B55" s="1" t="str">
        <f t="shared" si="9"/>
        <v>player10</v>
      </c>
      <c r="C55" s="1" t="str">
        <f t="shared" si="9"/>
        <v>player11</v>
      </c>
      <c r="D55" s="1" t="str">
        <f t="shared" si="9"/>
        <v>player4</v>
      </c>
      <c r="E55" s="1">
        <v>4</v>
      </c>
      <c r="G55" s="14" t="s">
        <v>27</v>
      </c>
      <c r="H55" s="14" t="s">
        <v>29</v>
      </c>
      <c r="I55" s="13" t="s">
        <v>15</v>
      </c>
    </row>
    <row r="56" spans="2:9" ht="12.75">
      <c r="B56" s="1" t="str">
        <f t="shared" si="9"/>
        <v>player13</v>
      </c>
      <c r="C56" s="1" t="str">
        <f t="shared" si="9"/>
        <v>player16</v>
      </c>
      <c r="D56" s="1" t="str">
        <f t="shared" si="9"/>
        <v>player7</v>
      </c>
      <c r="E56" s="1">
        <v>1</v>
      </c>
      <c r="G56" s="14" t="s">
        <v>33</v>
      </c>
      <c r="H56" s="14" t="s">
        <v>39</v>
      </c>
      <c r="I56" s="13" t="s">
        <v>21</v>
      </c>
    </row>
    <row r="57" spans="2:9" ht="12.75">
      <c r="B57" s="1" t="str">
        <f t="shared" si="9"/>
        <v>player14</v>
      </c>
      <c r="C57" s="1" t="str">
        <f t="shared" si="9"/>
        <v>player15</v>
      </c>
      <c r="D57" s="1" t="str">
        <f t="shared" si="9"/>
        <v>player8</v>
      </c>
      <c r="E57" s="1">
        <v>2</v>
      </c>
      <c r="G57" s="14" t="s">
        <v>35</v>
      </c>
      <c r="H57" s="14" t="s">
        <v>37</v>
      </c>
      <c r="I57" s="13" t="s">
        <v>23</v>
      </c>
    </row>
    <row r="58" ht="12.75">
      <c r="B58" s="1" t="s">
        <v>51</v>
      </c>
    </row>
    <row r="59" spans="1:3" ht="12.75">
      <c r="A59" s="11" t="s">
        <v>52</v>
      </c>
      <c r="B59" s="12">
        <f>C53+15/1440</f>
        <v>0.6180555555555556</v>
      </c>
      <c r="C59" s="12">
        <f>B59++$H$26/1440</f>
        <v>0.638888888888889</v>
      </c>
    </row>
    <row r="60" spans="1:5" ht="12.75">
      <c r="A60" s="11" t="s">
        <v>53</v>
      </c>
      <c r="B60" s="1" t="s">
        <v>54</v>
      </c>
      <c r="C60" s="17" t="s">
        <v>55</v>
      </c>
      <c r="E60" s="1">
        <v>3</v>
      </c>
    </row>
    <row r="61" spans="1:5" ht="12.75">
      <c r="A61" s="11" t="s">
        <v>56</v>
      </c>
      <c r="B61" s="1" t="s">
        <v>57</v>
      </c>
      <c r="C61" s="1" t="s">
        <v>58</v>
      </c>
      <c r="E61" s="1">
        <v>1</v>
      </c>
    </row>
    <row r="62" spans="1:5" ht="12.75">
      <c r="A62" s="11" t="s">
        <v>59</v>
      </c>
      <c r="B62" s="1" t="s">
        <v>60</v>
      </c>
      <c r="C62" s="1" t="s">
        <v>61</v>
      </c>
      <c r="E62" s="1">
        <v>4</v>
      </c>
    </row>
    <row r="63" spans="1:5" ht="12.75">
      <c r="A63" s="11" t="s">
        <v>62</v>
      </c>
      <c r="B63" s="1" t="s">
        <v>63</v>
      </c>
      <c r="C63" s="1" t="s">
        <v>64</v>
      </c>
      <c r="E63" s="1">
        <v>2</v>
      </c>
    </row>
    <row r="65" spans="1:3" ht="12.75">
      <c r="A65" s="11" t="s">
        <v>65</v>
      </c>
      <c r="B65" s="12">
        <f>C59+15/1440</f>
        <v>0.6493055555555556</v>
      </c>
      <c r="C65" s="12">
        <f>B65+1/48</f>
        <v>0.670138888888889</v>
      </c>
    </row>
    <row r="66" spans="2:3" ht="12.75">
      <c r="B66" s="1" t="s">
        <v>66</v>
      </c>
      <c r="C66" s="1" t="s">
        <v>67</v>
      </c>
    </row>
    <row r="67" spans="2:3" ht="12.75">
      <c r="B67" s="1" t="s">
        <v>68</v>
      </c>
      <c r="C67" s="1" t="s">
        <v>69</v>
      </c>
    </row>
    <row r="69" spans="1:3" ht="12.75">
      <c r="A69" s="11" t="s">
        <v>70</v>
      </c>
      <c r="B69" s="12">
        <f>C65+15/1440</f>
        <v>0.6805555555555556</v>
      </c>
      <c r="C69" s="12">
        <f>B69+45/1440</f>
        <v>0.7118055555555556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12.140625" style="18" customWidth="1"/>
    <col min="2" max="2" width="12.00390625" style="19" customWidth="1"/>
    <col min="3" max="3" width="12.421875" style="19" customWidth="1"/>
    <col min="4" max="4" width="10.57421875" style="19" customWidth="1"/>
    <col min="5" max="5" width="14.57421875" style="19" customWidth="1"/>
    <col min="6" max="6" width="10.57421875" style="18" customWidth="1"/>
    <col min="7" max="7" width="13.57421875" style="19" customWidth="1"/>
    <col min="8" max="8" width="10.57421875" style="18" customWidth="1"/>
    <col min="9" max="16384" width="9.00390625" style="18" customWidth="1"/>
  </cols>
  <sheetData>
    <row r="1" spans="1:6" ht="15.75">
      <c r="A1" t="s">
        <v>71</v>
      </c>
      <c r="F1" s="19"/>
    </row>
    <row r="2" ht="15.75">
      <c r="A2" s="2" t="s">
        <v>1</v>
      </c>
    </row>
    <row r="3" ht="15.75">
      <c r="A3" s="2" t="s">
        <v>72</v>
      </c>
    </row>
    <row r="4" ht="15.75">
      <c r="A4" t="s">
        <v>3</v>
      </c>
    </row>
    <row r="5" ht="15.75">
      <c r="A5" t="s">
        <v>209</v>
      </c>
    </row>
    <row r="6" ht="15.75">
      <c r="A6" t="s">
        <v>208</v>
      </c>
    </row>
    <row r="7" ht="15.75">
      <c r="A7"/>
    </row>
    <row r="8" spans="3:8" ht="63">
      <c r="C8" s="70" t="s">
        <v>203</v>
      </c>
      <c r="D8" s="70" t="s">
        <v>204</v>
      </c>
      <c r="E8" s="70" t="s">
        <v>205</v>
      </c>
      <c r="F8" s="70" t="s">
        <v>206</v>
      </c>
      <c r="G8" s="70" t="s">
        <v>205</v>
      </c>
      <c r="H8" s="70" t="s">
        <v>207</v>
      </c>
    </row>
    <row r="10" spans="3:8" ht="15.75">
      <c r="C10" s="69" t="s">
        <v>4</v>
      </c>
      <c r="D10" s="69" t="s">
        <v>5</v>
      </c>
      <c r="E10" s="69" t="s">
        <v>6</v>
      </c>
      <c r="F10" s="69"/>
      <c r="G10" s="69" t="s">
        <v>7</v>
      </c>
      <c r="H10" s="69"/>
    </row>
    <row r="11" spans="1:8" ht="15.75">
      <c r="A11" s="21" t="s">
        <v>9</v>
      </c>
      <c r="B11" s="21" t="s">
        <v>73</v>
      </c>
      <c r="C11" s="22">
        <f aca="true" t="shared" si="0" ref="C11:D13">SUM(E11+G11)</f>
        <v>2</v>
      </c>
      <c r="D11" s="23">
        <f t="shared" si="0"/>
        <v>4</v>
      </c>
      <c r="E11" s="24">
        <v>0</v>
      </c>
      <c r="F11" s="24">
        <v>-3</v>
      </c>
      <c r="G11" s="24">
        <v>2</v>
      </c>
      <c r="H11" s="24">
        <v>7</v>
      </c>
    </row>
    <row r="12" spans="1:8" ht="15.75">
      <c r="A12" s="25" t="s">
        <v>11</v>
      </c>
      <c r="B12" s="25" t="s">
        <v>74</v>
      </c>
      <c r="C12" s="26">
        <f t="shared" si="0"/>
        <v>2</v>
      </c>
      <c r="D12" s="23">
        <f t="shared" si="0"/>
        <v>-6</v>
      </c>
      <c r="E12" s="25">
        <v>2</v>
      </c>
      <c r="F12" s="25">
        <v>3</v>
      </c>
      <c r="G12" s="25">
        <v>0</v>
      </c>
      <c r="H12" s="25">
        <v>-9</v>
      </c>
    </row>
    <row r="13" spans="1:8" ht="15.75">
      <c r="A13" s="25" t="s">
        <v>13</v>
      </c>
      <c r="B13" s="27" t="s">
        <v>75</v>
      </c>
      <c r="C13" s="28">
        <f t="shared" si="0"/>
        <v>2</v>
      </c>
      <c r="D13" s="29">
        <f t="shared" si="0"/>
        <v>2</v>
      </c>
      <c r="E13" s="25">
        <v>0</v>
      </c>
      <c r="F13" s="25">
        <v>-7</v>
      </c>
      <c r="G13" s="25">
        <v>2</v>
      </c>
      <c r="H13" s="25">
        <v>9</v>
      </c>
    </row>
    <row r="14" spans="1:12" ht="15.75">
      <c r="A14" s="25"/>
      <c r="B14"/>
      <c r="C14" s="19" t="s">
        <v>4</v>
      </c>
      <c r="D14" s="19" t="s">
        <v>5</v>
      </c>
      <c r="E14" s="19" t="s">
        <v>6</v>
      </c>
      <c r="F14" s="19"/>
      <c r="G14" s="19" t="s">
        <v>7</v>
      </c>
      <c r="H14" s="19"/>
      <c r="I14" s="71"/>
      <c r="J14" s="71"/>
      <c r="K14" s="71"/>
      <c r="L14" s="71"/>
    </row>
    <row r="15" spans="1:12" ht="15.75">
      <c r="A15" s="25" t="s">
        <v>17</v>
      </c>
      <c r="B15" s="30" t="s">
        <v>76</v>
      </c>
      <c r="C15" s="31">
        <f aca="true" t="shared" si="1" ref="C15:D17">SUM(E15+G15)</f>
        <v>2</v>
      </c>
      <c r="D15" s="32">
        <f t="shared" si="1"/>
        <v>9</v>
      </c>
      <c r="E15" s="24">
        <v>0</v>
      </c>
      <c r="F15" s="24">
        <v>-3</v>
      </c>
      <c r="G15" s="24">
        <v>2</v>
      </c>
      <c r="H15" s="24">
        <v>12</v>
      </c>
      <c r="I15" s="71">
        <v>9</v>
      </c>
      <c r="J15" s="71">
        <v>5</v>
      </c>
      <c r="K15" s="71">
        <v>14</v>
      </c>
      <c r="L15" s="71">
        <f>SUM(J15:K15)</f>
        <v>19</v>
      </c>
    </row>
    <row r="16" spans="1:12" ht="15.75">
      <c r="A16" s="21" t="s">
        <v>19</v>
      </c>
      <c r="B16" s="21" t="s">
        <v>77</v>
      </c>
      <c r="C16" s="22">
        <f t="shared" si="1"/>
        <v>4</v>
      </c>
      <c r="D16" s="23">
        <f t="shared" si="1"/>
        <v>12</v>
      </c>
      <c r="E16" s="25">
        <v>2</v>
      </c>
      <c r="F16" s="25">
        <v>3</v>
      </c>
      <c r="G16" s="25">
        <v>2</v>
      </c>
      <c r="H16" s="25">
        <v>9</v>
      </c>
      <c r="I16" s="71"/>
      <c r="J16" s="71"/>
      <c r="K16" s="71"/>
      <c r="L16" s="71"/>
    </row>
    <row r="17" spans="1:12" ht="15.75">
      <c r="A17" s="25" t="s">
        <v>21</v>
      </c>
      <c r="B17" s="25" t="s">
        <v>78</v>
      </c>
      <c r="C17" s="26">
        <f t="shared" si="1"/>
        <v>0</v>
      </c>
      <c r="D17" s="23">
        <f t="shared" si="1"/>
        <v>-21</v>
      </c>
      <c r="E17" s="25">
        <v>0</v>
      </c>
      <c r="F17" s="25">
        <v>-12</v>
      </c>
      <c r="G17" s="25">
        <v>0</v>
      </c>
      <c r="H17" s="25">
        <v>-9</v>
      </c>
      <c r="I17" s="71"/>
      <c r="J17" s="71"/>
      <c r="K17" s="71"/>
      <c r="L17" s="71"/>
    </row>
    <row r="18" spans="1:12" ht="15.75">
      <c r="A18" s="25"/>
      <c r="B18"/>
      <c r="C18" s="19" t="s">
        <v>4</v>
      </c>
      <c r="D18" s="19" t="s">
        <v>5</v>
      </c>
      <c r="E18" s="19" t="s">
        <v>6</v>
      </c>
      <c r="F18" s="19"/>
      <c r="G18" s="19" t="s">
        <v>7</v>
      </c>
      <c r="H18" s="19"/>
      <c r="I18" s="71"/>
      <c r="J18" s="71"/>
      <c r="K18" s="71"/>
      <c r="L18" s="71"/>
    </row>
    <row r="19" spans="1:12" ht="15.75">
      <c r="A19" s="21" t="s">
        <v>25</v>
      </c>
      <c r="B19" s="21" t="s">
        <v>79</v>
      </c>
      <c r="C19" s="22">
        <f aca="true" t="shared" si="2" ref="C19:D21">SUM(E19+G19)</f>
        <v>2</v>
      </c>
      <c r="D19" s="23">
        <f t="shared" si="2"/>
        <v>2</v>
      </c>
      <c r="E19" s="24">
        <v>2</v>
      </c>
      <c r="F19" s="24">
        <v>3</v>
      </c>
      <c r="G19" s="24">
        <v>0</v>
      </c>
      <c r="H19" s="24">
        <v>-1</v>
      </c>
      <c r="I19" s="71"/>
      <c r="J19" s="71"/>
      <c r="K19" s="71"/>
      <c r="L19" s="71"/>
    </row>
    <row r="20" spans="1:12" ht="15.75">
      <c r="A20" s="25" t="s">
        <v>27</v>
      </c>
      <c r="B20" s="25" t="s">
        <v>80</v>
      </c>
      <c r="C20" s="26">
        <f t="shared" si="2"/>
        <v>2</v>
      </c>
      <c r="D20" s="23">
        <f t="shared" si="2"/>
        <v>0</v>
      </c>
      <c r="E20" s="25">
        <v>0</v>
      </c>
      <c r="F20" s="25">
        <v>-3</v>
      </c>
      <c r="G20" s="25">
        <v>2</v>
      </c>
      <c r="H20" s="25">
        <v>3</v>
      </c>
      <c r="I20" s="71"/>
      <c r="J20" s="71"/>
      <c r="K20" s="71"/>
      <c r="L20" s="71"/>
    </row>
    <row r="21" spans="1:12" ht="15.75">
      <c r="A21" s="25" t="s">
        <v>29</v>
      </c>
      <c r="B21" s="25" t="s">
        <v>81</v>
      </c>
      <c r="C21" s="26">
        <f t="shared" si="2"/>
        <v>2</v>
      </c>
      <c r="D21" s="23">
        <f t="shared" si="2"/>
        <v>-2</v>
      </c>
      <c r="E21" s="25">
        <v>2</v>
      </c>
      <c r="F21" s="25">
        <v>1</v>
      </c>
      <c r="G21" s="25">
        <v>0</v>
      </c>
      <c r="H21" s="25">
        <v>-3</v>
      </c>
      <c r="I21" s="71"/>
      <c r="J21" s="71"/>
      <c r="K21" s="71"/>
      <c r="L21" s="71"/>
    </row>
    <row r="22" spans="1:12" ht="15.75">
      <c r="A22" s="25"/>
      <c r="B22"/>
      <c r="C22" s="19" t="s">
        <v>4</v>
      </c>
      <c r="D22" s="19" t="s">
        <v>5</v>
      </c>
      <c r="E22" s="19" t="s">
        <v>6</v>
      </c>
      <c r="F22" s="19"/>
      <c r="G22" s="19" t="s">
        <v>7</v>
      </c>
      <c r="H22" s="19"/>
      <c r="I22" s="71"/>
      <c r="J22" s="71"/>
      <c r="K22" s="71"/>
      <c r="L22" s="71"/>
    </row>
    <row r="23" spans="1:12" ht="15.75">
      <c r="A23" s="21" t="s">
        <v>33</v>
      </c>
      <c r="B23" s="21" t="s">
        <v>82</v>
      </c>
      <c r="C23" s="22">
        <f aca="true" t="shared" si="3" ref="C23:D25">SUM(E23+G23)</f>
        <v>4</v>
      </c>
      <c r="D23" s="23">
        <f t="shared" si="3"/>
        <v>19</v>
      </c>
      <c r="E23" s="24">
        <v>2</v>
      </c>
      <c r="F23" s="24">
        <v>15</v>
      </c>
      <c r="G23" s="24">
        <v>2</v>
      </c>
      <c r="H23" s="24">
        <v>4</v>
      </c>
      <c r="I23" s="71"/>
      <c r="J23" s="71"/>
      <c r="K23" s="71"/>
      <c r="L23" s="71"/>
    </row>
    <row r="24" spans="1:12" ht="15.75">
      <c r="A24" s="25" t="s">
        <v>35</v>
      </c>
      <c r="B24" s="25" t="s">
        <v>83</v>
      </c>
      <c r="C24" s="26">
        <f t="shared" si="3"/>
        <v>0</v>
      </c>
      <c r="D24" s="23">
        <f t="shared" si="3"/>
        <v>-29</v>
      </c>
      <c r="E24" s="25">
        <v>0</v>
      </c>
      <c r="F24" s="25">
        <v>-15</v>
      </c>
      <c r="G24" s="25">
        <v>0</v>
      </c>
      <c r="H24" s="25">
        <v>-14</v>
      </c>
      <c r="I24" s="71"/>
      <c r="J24" s="71"/>
      <c r="K24" s="71"/>
      <c r="L24" s="71"/>
    </row>
    <row r="25" spans="1:12" ht="15.75">
      <c r="A25" s="25" t="s">
        <v>37</v>
      </c>
      <c r="B25" s="30" t="s">
        <v>84</v>
      </c>
      <c r="C25" s="31">
        <f t="shared" si="3"/>
        <v>2</v>
      </c>
      <c r="D25" s="32">
        <f t="shared" si="3"/>
        <v>10</v>
      </c>
      <c r="E25" s="25">
        <v>0</v>
      </c>
      <c r="F25" s="25">
        <v>-4</v>
      </c>
      <c r="G25" s="25">
        <v>2</v>
      </c>
      <c r="H25" s="25">
        <v>14</v>
      </c>
      <c r="I25" s="71">
        <v>10</v>
      </c>
      <c r="J25" s="71">
        <v>5</v>
      </c>
      <c r="K25" s="71">
        <v>15</v>
      </c>
      <c r="L25" s="71"/>
    </row>
    <row r="26" spans="1:12" ht="15.75">
      <c r="A26" s="25"/>
      <c r="B26"/>
      <c r="C26" s="19" t="s">
        <v>4</v>
      </c>
      <c r="D26" s="19" t="s">
        <v>5</v>
      </c>
      <c r="E26" s="19" t="s">
        <v>6</v>
      </c>
      <c r="F26" s="19"/>
      <c r="G26" s="19" t="s">
        <v>7</v>
      </c>
      <c r="H26" s="19"/>
      <c r="I26" s="71"/>
      <c r="J26" s="71"/>
      <c r="K26" s="71"/>
      <c r="L26" s="71"/>
    </row>
    <row r="27" spans="1:12" ht="15.75">
      <c r="A27" s="25" t="s">
        <v>85</v>
      </c>
      <c r="B27" s="25" t="s">
        <v>86</v>
      </c>
      <c r="C27" s="26">
        <f aca="true" t="shared" si="4" ref="C27:D29">SUM(E27+G27)</f>
        <v>0</v>
      </c>
      <c r="D27" s="23">
        <f t="shared" si="4"/>
        <v>-9</v>
      </c>
      <c r="E27" s="24">
        <v>0</v>
      </c>
      <c r="F27" s="24">
        <v>-5</v>
      </c>
      <c r="G27" s="24">
        <v>0</v>
      </c>
      <c r="H27" s="24">
        <v>-4</v>
      </c>
      <c r="I27" s="71"/>
      <c r="J27" s="71"/>
      <c r="K27" s="71"/>
      <c r="L27" s="71"/>
    </row>
    <row r="28" spans="1:12" ht="15.75">
      <c r="A28" s="25" t="s">
        <v>87</v>
      </c>
      <c r="B28" s="25" t="s">
        <v>88</v>
      </c>
      <c r="C28" s="26">
        <f t="shared" si="4"/>
        <v>2</v>
      </c>
      <c r="D28" s="23">
        <f t="shared" si="4"/>
        <v>2</v>
      </c>
      <c r="E28" s="25">
        <v>2</v>
      </c>
      <c r="F28" s="25">
        <v>5</v>
      </c>
      <c r="G28" s="25">
        <v>0</v>
      </c>
      <c r="H28" s="25">
        <v>-3</v>
      </c>
      <c r="I28" s="71"/>
      <c r="J28" s="71"/>
      <c r="K28" s="71"/>
      <c r="L28" s="71"/>
    </row>
    <row r="29" spans="1:12" ht="15.75">
      <c r="A29" s="21" t="s">
        <v>89</v>
      </c>
      <c r="B29" s="21" t="s">
        <v>90</v>
      </c>
      <c r="C29" s="22">
        <f t="shared" si="4"/>
        <v>4</v>
      </c>
      <c r="D29" s="23">
        <f t="shared" si="4"/>
        <v>7</v>
      </c>
      <c r="E29" s="25">
        <v>2</v>
      </c>
      <c r="F29" s="25">
        <v>4</v>
      </c>
      <c r="G29" s="25">
        <v>2</v>
      </c>
      <c r="H29" s="25">
        <v>3</v>
      </c>
      <c r="I29" s="71"/>
      <c r="J29" s="71"/>
      <c r="K29" s="71"/>
      <c r="L29" s="71"/>
    </row>
    <row r="30" spans="1:12" ht="15.75">
      <c r="A30" s="25"/>
      <c r="B30"/>
      <c r="C30" s="19" t="s">
        <v>4</v>
      </c>
      <c r="D30" s="19" t="s">
        <v>5</v>
      </c>
      <c r="E30" s="19" t="s">
        <v>6</v>
      </c>
      <c r="F30" s="19"/>
      <c r="G30" s="19" t="s">
        <v>7</v>
      </c>
      <c r="H30" s="19"/>
      <c r="I30" s="71"/>
      <c r="J30" s="71"/>
      <c r="K30" s="71"/>
      <c r="L30" s="71"/>
    </row>
    <row r="31" spans="1:12" ht="15.75">
      <c r="A31" s="21" t="s">
        <v>91</v>
      </c>
      <c r="B31" s="21" t="s">
        <v>92</v>
      </c>
      <c r="C31" s="22">
        <f aca="true" t="shared" si="5" ref="C31:D33">SUM(E31+G31)</f>
        <v>4</v>
      </c>
      <c r="D31" s="23">
        <f t="shared" si="5"/>
        <v>16</v>
      </c>
      <c r="E31" s="24">
        <v>2</v>
      </c>
      <c r="F31" s="24">
        <v>15</v>
      </c>
      <c r="G31" s="24">
        <v>2</v>
      </c>
      <c r="H31" s="24">
        <v>1</v>
      </c>
      <c r="I31" s="71"/>
      <c r="J31" s="71"/>
      <c r="K31" s="71"/>
      <c r="L31" s="71"/>
    </row>
    <row r="32" spans="1:12" ht="15.75">
      <c r="A32" s="25" t="s">
        <v>93</v>
      </c>
      <c r="B32" s="25" t="s">
        <v>94</v>
      </c>
      <c r="C32" s="26">
        <f t="shared" si="5"/>
        <v>0</v>
      </c>
      <c r="D32" s="23">
        <f t="shared" si="5"/>
        <v>-22</v>
      </c>
      <c r="E32" s="25">
        <v>0</v>
      </c>
      <c r="F32" s="25">
        <v>-15</v>
      </c>
      <c r="G32" s="25">
        <v>0</v>
      </c>
      <c r="H32" s="25">
        <v>-7</v>
      </c>
      <c r="I32" s="71"/>
      <c r="J32" s="71"/>
      <c r="K32" s="71"/>
      <c r="L32" s="71"/>
    </row>
    <row r="33" spans="1:12" ht="15.75">
      <c r="A33" s="25" t="s">
        <v>95</v>
      </c>
      <c r="B33" s="25" t="s">
        <v>96</v>
      </c>
      <c r="C33" s="26">
        <f t="shared" si="5"/>
        <v>2</v>
      </c>
      <c r="D33" s="23">
        <f t="shared" si="5"/>
        <v>6</v>
      </c>
      <c r="E33" s="25">
        <v>0</v>
      </c>
      <c r="F33" s="25">
        <v>-1</v>
      </c>
      <c r="G33" s="25">
        <v>2</v>
      </c>
      <c r="H33" s="25">
        <v>7</v>
      </c>
      <c r="I33" s="71"/>
      <c r="J33" s="71">
        <v>7</v>
      </c>
      <c r="K33" s="71"/>
      <c r="L33" s="71"/>
    </row>
    <row r="34" spans="1:12" ht="15.75">
      <c r="A34" s="33" t="s">
        <v>71</v>
      </c>
      <c r="C34" s="34" t="s">
        <v>97</v>
      </c>
      <c r="D34" s="35"/>
      <c r="E34" s="35"/>
      <c r="F34" s="35"/>
      <c r="G34" s="35"/>
      <c r="H34" s="35"/>
      <c r="I34" s="71"/>
      <c r="J34" s="71"/>
      <c r="K34" s="71"/>
      <c r="L34" s="71"/>
    </row>
    <row r="35" spans="1:8" ht="15.75">
      <c r="A35" s="34" t="s">
        <v>98</v>
      </c>
      <c r="B35" s="36"/>
      <c r="C35" s="35"/>
      <c r="D35" s="35"/>
      <c r="E35" s="35"/>
      <c r="F35" s="35"/>
      <c r="G35" s="35"/>
      <c r="H35" s="35"/>
    </row>
    <row r="36" spans="3:8" ht="15.75">
      <c r="C36" s="35"/>
      <c r="D36" s="35"/>
      <c r="E36" s="35"/>
      <c r="F36" s="35"/>
      <c r="G36" s="35"/>
      <c r="H36" s="35"/>
    </row>
    <row r="37" spans="1:256" ht="15.75">
      <c r="A37" s="37" t="s">
        <v>99</v>
      </c>
      <c r="B37" s="38">
        <v>0.4305555555555556</v>
      </c>
      <c r="C37" s="38">
        <f>B37+$H$37/1440</f>
        <v>0.4513888888888889</v>
      </c>
      <c r="D37" s="37" t="s">
        <v>42</v>
      </c>
      <c r="E37" s="39" t="s">
        <v>43</v>
      </c>
      <c r="G37" s="72" t="s">
        <v>44</v>
      </c>
      <c r="H37" s="72">
        <v>30</v>
      </c>
      <c r="I37" s="72">
        <v>10</v>
      </c>
      <c r="IV37"/>
    </row>
    <row r="38" spans="1:256" ht="15.75">
      <c r="A38" s="40"/>
      <c r="B38" s="40" t="str">
        <f aca="true" t="shared" si="6" ref="B38:D41">VLOOKUP(G38,who18,2)</f>
        <v>Eric</v>
      </c>
      <c r="C38" s="40" t="str">
        <f t="shared" si="6"/>
        <v>Bernard</v>
      </c>
      <c r="D38" s="40" t="str">
        <f t="shared" si="6"/>
        <v>Jeff S</v>
      </c>
      <c r="E38" s="25">
        <v>1</v>
      </c>
      <c r="G38" s="72" t="s">
        <v>9</v>
      </c>
      <c r="H38" s="72" t="s">
        <v>11</v>
      </c>
      <c r="I38" s="76" t="s">
        <v>13</v>
      </c>
      <c r="IV38"/>
    </row>
    <row r="39" spans="1:256" ht="15.75">
      <c r="A39" s="40"/>
      <c r="B39" s="40" t="str">
        <f t="shared" si="6"/>
        <v>Stuart</v>
      </c>
      <c r="C39" s="40" t="str">
        <f t="shared" si="6"/>
        <v>John</v>
      </c>
      <c r="D39" s="40" t="str">
        <f t="shared" si="6"/>
        <v>Jakki</v>
      </c>
      <c r="E39" s="25">
        <v>2</v>
      </c>
      <c r="G39" s="72" t="s">
        <v>17</v>
      </c>
      <c r="H39" s="72" t="s">
        <v>19</v>
      </c>
      <c r="I39" s="76" t="s">
        <v>21</v>
      </c>
      <c r="IV39"/>
    </row>
    <row r="40" spans="1:256" ht="15.75">
      <c r="A40" s="40"/>
      <c r="B40" s="40" t="str">
        <f t="shared" si="6"/>
        <v>Dave</v>
      </c>
      <c r="C40" s="40" t="str">
        <f t="shared" si="6"/>
        <v>Keith</v>
      </c>
      <c r="D40" s="40" t="str">
        <f t="shared" si="6"/>
        <v>Barry</v>
      </c>
      <c r="E40" s="25">
        <v>3</v>
      </c>
      <c r="G40" s="72" t="s">
        <v>25</v>
      </c>
      <c r="H40" s="72" t="s">
        <v>27</v>
      </c>
      <c r="I40" s="76" t="s">
        <v>29</v>
      </c>
      <c r="IV40"/>
    </row>
    <row r="41" spans="1:256" ht="15.75">
      <c r="A41" s="40"/>
      <c r="B41" s="40" t="str">
        <f t="shared" si="6"/>
        <v>Brian</v>
      </c>
      <c r="C41" s="40" t="str">
        <f t="shared" si="6"/>
        <v>Sally</v>
      </c>
      <c r="D41" s="40" t="str">
        <f t="shared" si="6"/>
        <v>JeffF</v>
      </c>
      <c r="E41" s="25">
        <v>4</v>
      </c>
      <c r="G41" s="72" t="s">
        <v>33</v>
      </c>
      <c r="H41" s="72" t="s">
        <v>35</v>
      </c>
      <c r="I41" s="76" t="s">
        <v>37</v>
      </c>
      <c r="IV41"/>
    </row>
    <row r="42" spans="1:256" ht="15.75">
      <c r="A42" s="37" t="s">
        <v>100</v>
      </c>
      <c r="B42" s="38">
        <f>C37+$I$37/1440</f>
        <v>0.4583333333333333</v>
      </c>
      <c r="C42" s="38">
        <f>B42+$H$37/1440</f>
        <v>0.47916666666666663</v>
      </c>
      <c r="D42" s="37"/>
      <c r="E42" s="39"/>
      <c r="G42" s="71"/>
      <c r="H42" s="71"/>
      <c r="I42" s="76"/>
      <c r="IV42"/>
    </row>
    <row r="43" spans="1:256" ht="15.75">
      <c r="A43" s="40"/>
      <c r="B43" s="40" t="str">
        <f aca="true" t="shared" si="7" ref="B43:D46">VLOOKUP(G43,who18,2)</f>
        <v>Joyce</v>
      </c>
      <c r="C43" s="40" t="str">
        <f t="shared" si="7"/>
        <v>Pat</v>
      </c>
      <c r="D43" s="40" t="str">
        <f t="shared" si="7"/>
        <v>Derena</v>
      </c>
      <c r="E43" s="25">
        <v>1</v>
      </c>
      <c r="G43" s="72" t="s">
        <v>85</v>
      </c>
      <c r="H43" s="72" t="s">
        <v>87</v>
      </c>
      <c r="I43" s="76" t="s">
        <v>89</v>
      </c>
      <c r="IV43"/>
    </row>
    <row r="44" spans="1:256" ht="15.75">
      <c r="A44" s="40"/>
      <c r="B44" s="40" t="str">
        <f t="shared" si="7"/>
        <v>Paul</v>
      </c>
      <c r="C44" s="40" t="str">
        <f t="shared" si="7"/>
        <v>Jenny</v>
      </c>
      <c r="D44" s="40" t="str">
        <f t="shared" si="7"/>
        <v>Roy</v>
      </c>
      <c r="E44" s="25">
        <v>2</v>
      </c>
      <c r="G44" s="72" t="s">
        <v>91</v>
      </c>
      <c r="H44" s="72" t="s">
        <v>93</v>
      </c>
      <c r="I44" s="76" t="s">
        <v>95</v>
      </c>
      <c r="IV44"/>
    </row>
    <row r="45" spans="1:256" ht="15.75">
      <c r="A45" s="40"/>
      <c r="B45" s="40" t="str">
        <f t="shared" si="7"/>
        <v>Eric</v>
      </c>
      <c r="C45" s="40" t="str">
        <f t="shared" si="7"/>
        <v>Jeff S</v>
      </c>
      <c r="D45" s="40" t="str">
        <f t="shared" si="7"/>
        <v>Bernard</v>
      </c>
      <c r="E45" s="25">
        <v>3</v>
      </c>
      <c r="G45" s="72" t="s">
        <v>9</v>
      </c>
      <c r="H45" s="72" t="s">
        <v>13</v>
      </c>
      <c r="I45" s="76" t="s">
        <v>11</v>
      </c>
      <c r="IV45"/>
    </row>
    <row r="46" spans="1:256" ht="15.75">
      <c r="A46" s="40"/>
      <c r="B46" s="40" t="str">
        <f t="shared" si="7"/>
        <v>Stuart</v>
      </c>
      <c r="C46" s="40" t="str">
        <f t="shared" si="7"/>
        <v>Jakki</v>
      </c>
      <c r="D46" s="40" t="str">
        <f t="shared" si="7"/>
        <v>John</v>
      </c>
      <c r="E46" s="25">
        <v>4</v>
      </c>
      <c r="G46" s="72" t="s">
        <v>17</v>
      </c>
      <c r="H46" s="72" t="s">
        <v>21</v>
      </c>
      <c r="I46" s="76" t="s">
        <v>19</v>
      </c>
      <c r="IV46"/>
    </row>
    <row r="47" spans="1:256" ht="15.75">
      <c r="A47" s="37" t="s">
        <v>101</v>
      </c>
      <c r="B47" s="38">
        <f>C42++$I$37/1440</f>
        <v>0.48611111111111105</v>
      </c>
      <c r="C47" s="38">
        <f>B47+$H$37/1440</f>
        <v>0.5069444444444444</v>
      </c>
      <c r="D47" s="37"/>
      <c r="E47" s="39"/>
      <c r="G47" s="71"/>
      <c r="H47" s="71"/>
      <c r="I47" s="76"/>
      <c r="IV47"/>
    </row>
    <row r="48" spans="1:256" ht="15.75">
      <c r="A48" s="40"/>
      <c r="B48" s="40" t="str">
        <f aca="true" t="shared" si="8" ref="B48:D51">VLOOKUP(G48,who18,2)</f>
        <v>Dave</v>
      </c>
      <c r="C48" s="40" t="str">
        <f t="shared" si="8"/>
        <v>Barry</v>
      </c>
      <c r="D48" s="40" t="str">
        <f t="shared" si="8"/>
        <v>Keith</v>
      </c>
      <c r="E48" s="25">
        <v>1</v>
      </c>
      <c r="G48" s="72" t="s">
        <v>25</v>
      </c>
      <c r="H48" s="72" t="s">
        <v>29</v>
      </c>
      <c r="I48" s="76" t="s">
        <v>27</v>
      </c>
      <c r="IV48"/>
    </row>
    <row r="49" spans="1:256" ht="15.75">
      <c r="A49" s="40"/>
      <c r="B49" s="40" t="str">
        <f t="shared" si="8"/>
        <v>Brian</v>
      </c>
      <c r="C49" s="40" t="str">
        <f t="shared" si="8"/>
        <v>JeffF</v>
      </c>
      <c r="D49" s="40" t="str">
        <f t="shared" si="8"/>
        <v>Sally</v>
      </c>
      <c r="E49" s="25">
        <v>2</v>
      </c>
      <c r="G49" s="72" t="s">
        <v>33</v>
      </c>
      <c r="H49" s="72" t="s">
        <v>37</v>
      </c>
      <c r="I49" s="76" t="s">
        <v>35</v>
      </c>
      <c r="IV49"/>
    </row>
    <row r="50" spans="1:256" ht="15.75">
      <c r="A50" s="40"/>
      <c r="B50" s="40" t="str">
        <f t="shared" si="8"/>
        <v>Joyce</v>
      </c>
      <c r="C50" s="40" t="str">
        <f t="shared" si="8"/>
        <v>Derena</v>
      </c>
      <c r="D50" s="40" t="str">
        <f t="shared" si="8"/>
        <v>Pat</v>
      </c>
      <c r="E50" s="25">
        <v>3</v>
      </c>
      <c r="G50" s="72" t="s">
        <v>85</v>
      </c>
      <c r="H50" s="72" t="s">
        <v>89</v>
      </c>
      <c r="I50" s="76" t="s">
        <v>87</v>
      </c>
      <c r="IV50"/>
    </row>
    <row r="51" spans="1:256" ht="15.75">
      <c r="A51" s="40"/>
      <c r="B51" s="40" t="str">
        <f t="shared" si="8"/>
        <v>Paul</v>
      </c>
      <c r="C51" s="40" t="str">
        <f t="shared" si="8"/>
        <v>Roy</v>
      </c>
      <c r="D51" s="40" t="str">
        <f t="shared" si="8"/>
        <v>Jenny</v>
      </c>
      <c r="E51" s="25">
        <v>4</v>
      </c>
      <c r="G51" s="72" t="s">
        <v>91</v>
      </c>
      <c r="H51" s="72" t="s">
        <v>95</v>
      </c>
      <c r="I51" s="76" t="s">
        <v>93</v>
      </c>
      <c r="IV51"/>
    </row>
    <row r="52" spans="1:256" ht="15.75">
      <c r="A52" s="40"/>
      <c r="B52" s="40"/>
      <c r="C52" s="40"/>
      <c r="D52" s="40"/>
      <c r="E52" s="25"/>
      <c r="G52" s="71"/>
      <c r="H52" s="71"/>
      <c r="I52" s="76"/>
      <c r="IV52"/>
    </row>
    <row r="53" spans="1:256" ht="15.75">
      <c r="A53" s="37" t="s">
        <v>48</v>
      </c>
      <c r="B53" s="38">
        <f>C47+5/1440</f>
        <v>0.5104166666666666</v>
      </c>
      <c r="C53" s="38">
        <f>B53+45/1440</f>
        <v>0.5416666666666666</v>
      </c>
      <c r="D53" s="40"/>
      <c r="E53" s="25"/>
      <c r="G53" s="71"/>
      <c r="H53" s="71"/>
      <c r="I53" s="76"/>
      <c r="IV53"/>
    </row>
    <row r="54" spans="1:256" ht="15.75">
      <c r="A54" s="40"/>
      <c r="B54" s="40"/>
      <c r="C54" s="40"/>
      <c r="D54" s="40"/>
      <c r="E54" s="25"/>
      <c r="G54" s="71"/>
      <c r="H54" s="71"/>
      <c r="I54" s="76"/>
      <c r="IV54"/>
    </row>
    <row r="55" spans="1:256" ht="15.75">
      <c r="A55" s="37" t="s">
        <v>102</v>
      </c>
      <c r="B55" s="38">
        <f>C53+$I$37/1440</f>
        <v>0.548611111111111</v>
      </c>
      <c r="C55" s="38">
        <f>B55+$H$37/1440</f>
        <v>0.5694444444444444</v>
      </c>
      <c r="D55" s="37"/>
      <c r="E55" s="39"/>
      <c r="G55" s="71"/>
      <c r="H55" s="71"/>
      <c r="I55" s="76"/>
      <c r="IV55"/>
    </row>
    <row r="56" spans="1:256" ht="15.75">
      <c r="A56" s="40"/>
      <c r="B56" s="40" t="str">
        <f aca="true" t="shared" si="9" ref="B56:D59">VLOOKUP(G56,who18,2)</f>
        <v>Bernard</v>
      </c>
      <c r="C56" s="40" t="str">
        <f t="shared" si="9"/>
        <v>Jeff S</v>
      </c>
      <c r="D56" s="40" t="str">
        <f t="shared" si="9"/>
        <v>Eric</v>
      </c>
      <c r="E56" s="25">
        <v>2</v>
      </c>
      <c r="G56" s="72" t="s">
        <v>11</v>
      </c>
      <c r="H56" s="72" t="s">
        <v>13</v>
      </c>
      <c r="I56" s="76" t="s">
        <v>9</v>
      </c>
      <c r="IV56"/>
    </row>
    <row r="57" spans="1:256" ht="15.75">
      <c r="A57" s="40"/>
      <c r="B57" s="40" t="str">
        <f t="shared" si="9"/>
        <v>John</v>
      </c>
      <c r="C57" s="40" t="str">
        <f t="shared" si="9"/>
        <v>Jakki</v>
      </c>
      <c r="D57" s="40" t="str">
        <f t="shared" si="9"/>
        <v>Stuart</v>
      </c>
      <c r="E57" s="25">
        <v>1</v>
      </c>
      <c r="G57" s="72" t="s">
        <v>19</v>
      </c>
      <c r="H57" s="72" t="s">
        <v>21</v>
      </c>
      <c r="I57" s="76" t="s">
        <v>17</v>
      </c>
      <c r="IV57"/>
    </row>
    <row r="58" spans="1:256" ht="15.75">
      <c r="A58" s="40"/>
      <c r="B58" s="40" t="str">
        <f t="shared" si="9"/>
        <v>Keith</v>
      </c>
      <c r="C58" s="40" t="str">
        <f t="shared" si="9"/>
        <v>Barry</v>
      </c>
      <c r="D58" s="40" t="str">
        <f t="shared" si="9"/>
        <v>Dave</v>
      </c>
      <c r="E58" s="25">
        <v>4</v>
      </c>
      <c r="G58" s="72" t="s">
        <v>27</v>
      </c>
      <c r="H58" s="72" t="s">
        <v>29</v>
      </c>
      <c r="I58" s="76" t="s">
        <v>25</v>
      </c>
      <c r="IV58"/>
    </row>
    <row r="59" spans="1:256" ht="15.75">
      <c r="A59" s="40"/>
      <c r="B59" s="40" t="str">
        <f t="shared" si="9"/>
        <v>Sally</v>
      </c>
      <c r="C59" s="40" t="str">
        <f t="shared" si="9"/>
        <v>JeffF</v>
      </c>
      <c r="D59" s="40" t="str">
        <f t="shared" si="9"/>
        <v>Brian</v>
      </c>
      <c r="E59" s="25">
        <v>3</v>
      </c>
      <c r="G59" s="72" t="s">
        <v>35</v>
      </c>
      <c r="H59" s="72" t="s">
        <v>37</v>
      </c>
      <c r="I59" s="76" t="s">
        <v>33</v>
      </c>
      <c r="IV59"/>
    </row>
    <row r="60" spans="1:256" ht="15.75">
      <c r="A60" s="40"/>
      <c r="B60" s="40"/>
      <c r="C60" s="40"/>
      <c r="D60" s="40"/>
      <c r="E60" s="25"/>
      <c r="G60" s="72"/>
      <c r="H60" s="72"/>
      <c r="I60" s="76"/>
      <c r="IV60"/>
    </row>
    <row r="61" spans="1:256" ht="15.75">
      <c r="A61" s="37" t="s">
        <v>103</v>
      </c>
      <c r="B61" s="38">
        <f>C55+$I$37/1440</f>
        <v>0.5763888888888888</v>
      </c>
      <c r="C61" s="38">
        <f>B61+$H$37/1440</f>
        <v>0.5972222222222222</v>
      </c>
      <c r="D61" s="37"/>
      <c r="E61" s="39"/>
      <c r="G61" s="71"/>
      <c r="H61" s="71"/>
      <c r="I61" s="76"/>
      <c r="IV61"/>
    </row>
    <row r="62" spans="1:256" ht="15.75">
      <c r="A62" s="40"/>
      <c r="B62" s="40" t="str">
        <f aca="true" t="shared" si="10" ref="B62:D63">VLOOKUP(G62,who18,2)</f>
        <v>Pat</v>
      </c>
      <c r="C62" s="40" t="str">
        <f t="shared" si="10"/>
        <v>Derena</v>
      </c>
      <c r="D62" s="40" t="str">
        <f t="shared" si="10"/>
        <v>Joyce</v>
      </c>
      <c r="E62" s="25">
        <v>4</v>
      </c>
      <c r="G62" s="72" t="s">
        <v>87</v>
      </c>
      <c r="H62" s="72" t="s">
        <v>89</v>
      </c>
      <c r="I62" s="76" t="s">
        <v>85</v>
      </c>
      <c r="IV62"/>
    </row>
    <row r="63" spans="1:256" ht="15.75">
      <c r="A63" s="40"/>
      <c r="B63" s="40" t="str">
        <f t="shared" si="10"/>
        <v>Jenny</v>
      </c>
      <c r="C63" s="40" t="str">
        <f t="shared" si="10"/>
        <v>Roy</v>
      </c>
      <c r="D63" s="40" t="str">
        <f t="shared" si="10"/>
        <v>Paul</v>
      </c>
      <c r="E63" s="25">
        <v>3</v>
      </c>
      <c r="G63" s="72" t="s">
        <v>93</v>
      </c>
      <c r="H63" s="72" t="s">
        <v>95</v>
      </c>
      <c r="I63" s="76" t="s">
        <v>91</v>
      </c>
      <c r="IV63"/>
    </row>
    <row r="64" spans="1:256" ht="15.75">
      <c r="A64" s="40"/>
      <c r="B64" s="25"/>
      <c r="C64" s="25"/>
      <c r="D64" s="40"/>
      <c r="E64" s="40"/>
      <c r="G64" s="71"/>
      <c r="H64" s="71"/>
      <c r="I64" s="76"/>
      <c r="IV64"/>
    </row>
    <row r="65" spans="1:256" ht="15.75">
      <c r="A65" s="40"/>
      <c r="B65" s="25"/>
      <c r="C65" s="25"/>
      <c r="D65" s="40"/>
      <c r="E65" s="40"/>
      <c r="G65" s="71"/>
      <c r="H65" s="71"/>
      <c r="I65" s="76"/>
      <c r="IV65"/>
    </row>
    <row r="66" spans="1:256" ht="15.75">
      <c r="A66" s="37" t="s">
        <v>52</v>
      </c>
      <c r="B66" s="38">
        <f>C61+$I$37/1440</f>
        <v>0.6041666666666666</v>
      </c>
      <c r="C66" s="38">
        <f>B66+$H$37/1440</f>
        <v>0.625</v>
      </c>
      <c r="D66" s="37"/>
      <c r="E66" s="39"/>
      <c r="G66" s="71"/>
      <c r="H66" s="71"/>
      <c r="I66" s="76"/>
      <c r="IV66"/>
    </row>
    <row r="67" spans="1:256" ht="15.75">
      <c r="A67" s="40" t="s">
        <v>53</v>
      </c>
      <c r="B67" s="25" t="s">
        <v>73</v>
      </c>
      <c r="C67" s="25" t="s">
        <v>79</v>
      </c>
      <c r="D67" s="25">
        <v>8</v>
      </c>
      <c r="E67" s="25">
        <v>5</v>
      </c>
      <c r="G67" s="18"/>
      <c r="IV67"/>
    </row>
    <row r="68" spans="1:256" ht="15.75">
      <c r="A68" s="40" t="s">
        <v>56</v>
      </c>
      <c r="B68" s="25" t="s">
        <v>77</v>
      </c>
      <c r="C68" s="25" t="s">
        <v>92</v>
      </c>
      <c r="D68" s="25">
        <v>9</v>
      </c>
      <c r="E68" s="25">
        <v>7</v>
      </c>
      <c r="G68" s="18"/>
      <c r="IV68"/>
    </row>
    <row r="69" spans="1:256" ht="15.75">
      <c r="A69" s="40" t="s">
        <v>59</v>
      </c>
      <c r="B69" s="25" t="s">
        <v>90</v>
      </c>
      <c r="C69" s="25" t="s">
        <v>104</v>
      </c>
      <c r="D69" s="25">
        <v>1</v>
      </c>
      <c r="E69" s="25">
        <v>13</v>
      </c>
      <c r="G69" s="18" t="s">
        <v>105</v>
      </c>
      <c r="IV69"/>
    </row>
    <row r="70" spans="1:256" ht="15.75">
      <c r="A70" s="40" t="s">
        <v>62</v>
      </c>
      <c r="B70" s="25" t="s">
        <v>82</v>
      </c>
      <c r="C70" s="25" t="s">
        <v>76</v>
      </c>
      <c r="D70" s="25">
        <v>8</v>
      </c>
      <c r="E70" s="25">
        <v>5</v>
      </c>
      <c r="G70" s="18"/>
      <c r="IV70"/>
    </row>
    <row r="71" spans="1:256" ht="15.75">
      <c r="A71" s="40"/>
      <c r="B71" s="25"/>
      <c r="C71" s="25"/>
      <c r="D71" s="25"/>
      <c r="E71" s="25"/>
      <c r="G71" s="18"/>
      <c r="IV71"/>
    </row>
    <row r="72" spans="1:256" ht="15.75">
      <c r="A72" s="37" t="s">
        <v>65</v>
      </c>
      <c r="B72" s="38">
        <f>C66+$I$37/1440</f>
        <v>0.6319444444444444</v>
      </c>
      <c r="C72" s="38">
        <f>B72+$H$37/1440</f>
        <v>0.6527777777777778</v>
      </c>
      <c r="D72" s="37"/>
      <c r="E72" s="39"/>
      <c r="G72" s="18"/>
      <c r="IV72"/>
    </row>
    <row r="73" spans="1:256" ht="15.75">
      <c r="A73" s="40" t="s">
        <v>106</v>
      </c>
      <c r="B73" s="25" t="s">
        <v>107</v>
      </c>
      <c r="C73" s="25" t="s">
        <v>77</v>
      </c>
      <c r="D73" s="25">
        <v>9</v>
      </c>
      <c r="E73" s="25">
        <v>7</v>
      </c>
      <c r="G73" s="18"/>
      <c r="IV73"/>
    </row>
    <row r="74" spans="1:256" ht="15.75">
      <c r="A74" s="40" t="s">
        <v>108</v>
      </c>
      <c r="B74" s="25" t="s">
        <v>82</v>
      </c>
      <c r="C74" s="25" t="s">
        <v>73</v>
      </c>
      <c r="D74" s="25">
        <v>9</v>
      </c>
      <c r="E74" s="25">
        <v>3</v>
      </c>
      <c r="G74" s="18"/>
      <c r="IV74"/>
    </row>
    <row r="75" spans="1:256" ht="15.75">
      <c r="A75" s="40"/>
      <c r="B75" s="25"/>
      <c r="C75" s="25"/>
      <c r="D75" s="25"/>
      <c r="E75" s="25"/>
      <c r="G75" s="18"/>
      <c r="IV75"/>
    </row>
    <row r="76" spans="1:256" ht="15.75">
      <c r="A76" s="37" t="s">
        <v>70</v>
      </c>
      <c r="B76" s="38">
        <f>C72+$I$37/1440</f>
        <v>0.6597222222222222</v>
      </c>
      <c r="C76" s="38">
        <f>B76+45/1440</f>
        <v>0.6909722222222222</v>
      </c>
      <c r="D76" s="37"/>
      <c r="E76" s="39"/>
      <c r="G76" s="18"/>
      <c r="IV76"/>
    </row>
    <row r="77" spans="1:256" ht="15.75">
      <c r="A77" s="40"/>
      <c r="B77" s="25" t="s">
        <v>107</v>
      </c>
      <c r="C77" s="25" t="s">
        <v>82</v>
      </c>
      <c r="D77" s="25">
        <v>8</v>
      </c>
      <c r="E77" s="25">
        <v>5</v>
      </c>
      <c r="G77" s="18"/>
      <c r="IV77"/>
    </row>
  </sheetData>
  <sheetProtection selectLockedCells="1" selectUnlockedCells="1"/>
  <conditionalFormatting sqref="D10 D14 D18 D22 D26 D30">
    <cfRule type="expression" priority="1" dxfId="0" stopIfTrue="1">
      <formula>SUM($D$11:$D$13)&lt;&gt;0</formula>
    </cfRule>
  </conditionalFormatting>
  <printOptions/>
  <pageMargins left="0.7479166666666667" right="0.7479166666666667" top="0.39375" bottom="0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3">
      <selection activeCell="E59" sqref="E59"/>
    </sheetView>
  </sheetViews>
  <sheetFormatPr defaultColWidth="9.00390625" defaultRowHeight="12.75"/>
  <cols>
    <col min="1" max="1" width="11.57421875" style="0" customWidth="1"/>
    <col min="2" max="5" width="10.57421875" style="1" customWidth="1"/>
    <col min="6" max="6" width="9.00390625" style="1" customWidth="1"/>
  </cols>
  <sheetData>
    <row r="1" ht="12.75">
      <c r="A1" t="s">
        <v>109</v>
      </c>
    </row>
    <row r="2" ht="12.75">
      <c r="A2" s="2" t="s">
        <v>1</v>
      </c>
    </row>
    <row r="3" ht="12.75">
      <c r="A3" s="2" t="s">
        <v>2</v>
      </c>
    </row>
    <row r="4" ht="12.75">
      <c r="A4" t="s">
        <v>3</v>
      </c>
    </row>
    <row r="5" spans="3:10" ht="12.75">
      <c r="C5" s="17" t="s">
        <v>4</v>
      </c>
      <c r="D5" s="17" t="s">
        <v>5</v>
      </c>
      <c r="E5" s="3" t="s">
        <v>6</v>
      </c>
      <c r="F5" s="3">
        <f>SUM(F6:F9)</f>
        <v>0</v>
      </c>
      <c r="G5" s="3" t="s">
        <v>7</v>
      </c>
      <c r="H5" s="3">
        <f>SUM(H6:H9)</f>
        <v>0</v>
      </c>
      <c r="I5" s="3" t="s">
        <v>8</v>
      </c>
      <c r="J5" s="3">
        <f>SUM(J6:J9)</f>
        <v>0</v>
      </c>
    </row>
    <row r="6" spans="1:10" ht="12.75">
      <c r="A6" s="1" t="s">
        <v>9</v>
      </c>
      <c r="B6" s="1" t="s">
        <v>110</v>
      </c>
      <c r="C6" s="4">
        <f aca="true" t="shared" si="0" ref="C6:D9">SUM(E6+G6+I6)</f>
        <v>0</v>
      </c>
      <c r="D6" s="4">
        <f t="shared" si="0"/>
        <v>0</v>
      </c>
      <c r="E6" s="5"/>
      <c r="F6" s="5"/>
      <c r="G6" s="5"/>
      <c r="H6" s="5"/>
      <c r="I6" s="5"/>
      <c r="J6" s="6"/>
    </row>
    <row r="7" spans="1:10" ht="12.75">
      <c r="A7" s="1" t="s">
        <v>11</v>
      </c>
      <c r="B7" s="1" t="s">
        <v>111</v>
      </c>
      <c r="C7" s="4">
        <f t="shared" si="0"/>
        <v>0</v>
      </c>
      <c r="D7" s="4">
        <f t="shared" si="0"/>
        <v>0</v>
      </c>
      <c r="E7" s="7"/>
      <c r="F7" s="7"/>
      <c r="G7" s="7"/>
      <c r="H7" s="7"/>
      <c r="I7" s="7"/>
      <c r="J7" s="8"/>
    </row>
    <row r="8" spans="1:10" ht="12.75">
      <c r="A8" s="1" t="s">
        <v>13</v>
      </c>
      <c r="B8" s="1" t="s">
        <v>112</v>
      </c>
      <c r="C8" s="4">
        <f t="shared" si="0"/>
        <v>0</v>
      </c>
      <c r="D8" s="4">
        <f t="shared" si="0"/>
        <v>0</v>
      </c>
      <c r="E8" s="7"/>
      <c r="F8" s="7"/>
      <c r="G8" s="7"/>
      <c r="H8" s="7"/>
      <c r="I8" s="7"/>
      <c r="J8" s="8"/>
    </row>
    <row r="9" spans="1:11" ht="12.75">
      <c r="A9" s="1" t="s">
        <v>15</v>
      </c>
      <c r="B9" s="1" t="s">
        <v>113</v>
      </c>
      <c r="C9" s="4">
        <f t="shared" si="0"/>
        <v>0</v>
      </c>
      <c r="D9" s="4">
        <f t="shared" si="0"/>
        <v>0</v>
      </c>
      <c r="E9" s="9"/>
      <c r="F9" s="9"/>
      <c r="G9" s="9"/>
      <c r="H9" s="9"/>
      <c r="I9" s="9"/>
      <c r="J9" s="10"/>
      <c r="K9">
        <f>SUM(F6:F9,H6:H9,J6:J9)</f>
        <v>0</v>
      </c>
    </row>
    <row r="10" spans="1:10" ht="12.75">
      <c r="A10" s="1"/>
      <c r="C10" s="17" t="s">
        <v>4</v>
      </c>
      <c r="D10" s="17" t="s">
        <v>5</v>
      </c>
      <c r="E10" s="3" t="s">
        <v>6</v>
      </c>
      <c r="F10" s="1">
        <f>SUM(F11:F14)</f>
        <v>0</v>
      </c>
      <c r="G10" s="3" t="s">
        <v>7</v>
      </c>
      <c r="H10" s="1">
        <f>SUM(H11:H14)</f>
        <v>0</v>
      </c>
      <c r="I10" s="3" t="s">
        <v>8</v>
      </c>
      <c r="J10" s="1">
        <f>SUM(J11:J14)</f>
        <v>0</v>
      </c>
    </row>
    <row r="11" spans="1:10" ht="12.75">
      <c r="A11" s="1" t="s">
        <v>17</v>
      </c>
      <c r="B11" s="1" t="s">
        <v>114</v>
      </c>
      <c r="C11" s="4">
        <f aca="true" t="shared" si="1" ref="C11:D14">SUM(E11+G11+I11)</f>
        <v>0</v>
      </c>
      <c r="D11" s="4">
        <f t="shared" si="1"/>
        <v>0</v>
      </c>
      <c r="E11" s="5"/>
      <c r="F11" s="5"/>
      <c r="G11" s="5"/>
      <c r="H11" s="5"/>
      <c r="I11" s="5"/>
      <c r="J11" s="6"/>
    </row>
    <row r="12" spans="1:10" ht="12.75">
      <c r="A12" s="1" t="s">
        <v>19</v>
      </c>
      <c r="B12" s="1" t="s">
        <v>115</v>
      </c>
      <c r="C12" s="4">
        <f t="shared" si="1"/>
        <v>0</v>
      </c>
      <c r="D12" s="4">
        <f t="shared" si="1"/>
        <v>0</v>
      </c>
      <c r="E12" s="7"/>
      <c r="F12" s="7"/>
      <c r="G12" s="7"/>
      <c r="H12" s="7"/>
      <c r="I12" s="7"/>
      <c r="J12" s="8"/>
    </row>
    <row r="13" spans="1:10" ht="12.75">
      <c r="A13" s="1" t="s">
        <v>21</v>
      </c>
      <c r="B13" s="1" t="s">
        <v>116</v>
      </c>
      <c r="C13" s="4">
        <f t="shared" si="1"/>
        <v>0</v>
      </c>
      <c r="D13" s="4">
        <f t="shared" si="1"/>
        <v>0</v>
      </c>
      <c r="E13" s="7"/>
      <c r="F13" s="7"/>
      <c r="G13" s="7"/>
      <c r="H13" s="7"/>
      <c r="I13" s="7"/>
      <c r="J13" s="8"/>
    </row>
    <row r="14" spans="1:11" ht="12.75">
      <c r="A14" s="1" t="s">
        <v>23</v>
      </c>
      <c r="B14" s="1" t="s">
        <v>117</v>
      </c>
      <c r="C14" s="4">
        <f t="shared" si="1"/>
        <v>0</v>
      </c>
      <c r="D14" s="4">
        <f t="shared" si="1"/>
        <v>0</v>
      </c>
      <c r="E14" s="9"/>
      <c r="F14" s="9"/>
      <c r="G14" s="9"/>
      <c r="H14" s="9"/>
      <c r="I14" s="9"/>
      <c r="J14" s="10"/>
      <c r="K14">
        <f>SUM(F11:F14,H11:H14,J11:J14)</f>
        <v>0</v>
      </c>
    </row>
    <row r="15" spans="1:10" ht="12.75">
      <c r="A15" s="1"/>
      <c r="C15" s="17" t="s">
        <v>4</v>
      </c>
      <c r="D15" s="17" t="s">
        <v>5</v>
      </c>
      <c r="E15" s="3" t="s">
        <v>6</v>
      </c>
      <c r="F15" s="1">
        <f>SUM(F16:F19)</f>
        <v>0</v>
      </c>
      <c r="G15" s="3" t="s">
        <v>7</v>
      </c>
      <c r="H15" s="1">
        <f>SUM(H16:H19)</f>
        <v>0</v>
      </c>
      <c r="I15" s="3" t="s">
        <v>8</v>
      </c>
      <c r="J15" s="1">
        <f>SUM(J16:J19)</f>
        <v>0</v>
      </c>
    </row>
    <row r="16" spans="1:10" ht="12.75">
      <c r="A16" s="1" t="s">
        <v>25</v>
      </c>
      <c r="B16" s="1" t="s">
        <v>118</v>
      </c>
      <c r="C16" s="4">
        <f aca="true" t="shared" si="2" ref="C16:D19">SUM(E16+G16+I16)</f>
        <v>0</v>
      </c>
      <c r="D16" s="4">
        <f t="shared" si="2"/>
        <v>0</v>
      </c>
      <c r="E16" s="5"/>
      <c r="F16" s="5"/>
      <c r="G16" s="5"/>
      <c r="H16" s="5"/>
      <c r="I16" s="5"/>
      <c r="J16" s="6"/>
    </row>
    <row r="17" spans="1:10" ht="12.75">
      <c r="A17" s="1" t="s">
        <v>27</v>
      </c>
      <c r="B17" s="1" t="s">
        <v>119</v>
      </c>
      <c r="C17" s="4">
        <f t="shared" si="2"/>
        <v>0</v>
      </c>
      <c r="D17" s="4">
        <f t="shared" si="2"/>
        <v>0</v>
      </c>
      <c r="E17" s="7"/>
      <c r="F17" s="7"/>
      <c r="G17" s="7"/>
      <c r="H17" s="7"/>
      <c r="I17" s="7"/>
      <c r="J17" s="8"/>
    </row>
    <row r="18" spans="1:10" ht="12.75">
      <c r="A18" s="1" t="s">
        <v>29</v>
      </c>
      <c r="B18" s="1" t="s">
        <v>120</v>
      </c>
      <c r="C18" s="4">
        <f t="shared" si="2"/>
        <v>0</v>
      </c>
      <c r="D18" s="4">
        <f t="shared" si="2"/>
        <v>0</v>
      </c>
      <c r="E18" s="7"/>
      <c r="F18" s="7"/>
      <c r="G18" s="7"/>
      <c r="H18" s="7"/>
      <c r="I18" s="7"/>
      <c r="J18" s="8"/>
    </row>
    <row r="19" spans="1:11" ht="12.75">
      <c r="A19" s="1" t="s">
        <v>31</v>
      </c>
      <c r="B19" s="1" t="s">
        <v>121</v>
      </c>
      <c r="C19" s="4">
        <f t="shared" si="2"/>
        <v>0</v>
      </c>
      <c r="D19" s="4">
        <f t="shared" si="2"/>
        <v>0</v>
      </c>
      <c r="E19" s="9"/>
      <c r="F19" s="9"/>
      <c r="G19" s="9"/>
      <c r="H19" s="9"/>
      <c r="I19" s="9"/>
      <c r="J19" s="10"/>
      <c r="K19">
        <f>SUM(F16:F19,H16:H19,J16:J19)</f>
        <v>0</v>
      </c>
    </row>
    <row r="20" spans="1:10" ht="12.75">
      <c r="A20" s="1"/>
      <c r="C20" s="17" t="s">
        <v>4</v>
      </c>
      <c r="D20" s="17" t="s">
        <v>5</v>
      </c>
      <c r="E20" s="3" t="s">
        <v>6</v>
      </c>
      <c r="F20" s="1">
        <f>SUM(F21:F24)</f>
        <v>0</v>
      </c>
      <c r="G20" s="3" t="s">
        <v>7</v>
      </c>
      <c r="H20" s="1">
        <f>SUM(H21:H24)</f>
        <v>0</v>
      </c>
      <c r="I20" s="3" t="s">
        <v>8</v>
      </c>
      <c r="J20" s="1">
        <f>SUM(J21:J24)</f>
        <v>0</v>
      </c>
    </row>
    <row r="21" spans="1:10" ht="12.75">
      <c r="A21" s="1" t="s">
        <v>33</v>
      </c>
      <c r="B21" s="1" t="s">
        <v>122</v>
      </c>
      <c r="C21" s="4">
        <f aca="true" t="shared" si="3" ref="C21:D24">SUM(E21+G21+I21)</f>
        <v>0</v>
      </c>
      <c r="D21" s="4">
        <f t="shared" si="3"/>
        <v>0</v>
      </c>
      <c r="E21" s="5"/>
      <c r="F21" s="5"/>
      <c r="G21" s="5"/>
      <c r="H21" s="5"/>
      <c r="I21" s="5"/>
      <c r="J21" s="6"/>
    </row>
    <row r="22" spans="1:10" ht="12.75">
      <c r="A22" s="1" t="s">
        <v>35</v>
      </c>
      <c r="B22" s="1" t="s">
        <v>123</v>
      </c>
      <c r="C22" s="4">
        <f t="shared" si="3"/>
        <v>0</v>
      </c>
      <c r="D22" s="4">
        <f t="shared" si="3"/>
        <v>0</v>
      </c>
      <c r="E22" s="7"/>
      <c r="F22" s="7"/>
      <c r="G22" s="7"/>
      <c r="H22" s="7"/>
      <c r="I22" s="7"/>
      <c r="J22" s="8"/>
    </row>
    <row r="23" spans="1:10" ht="12.75">
      <c r="A23" s="1" t="s">
        <v>37</v>
      </c>
      <c r="B23" s="1" t="s">
        <v>124</v>
      </c>
      <c r="C23" s="4">
        <f t="shared" si="3"/>
        <v>0</v>
      </c>
      <c r="D23" s="4">
        <f t="shared" si="3"/>
        <v>0</v>
      </c>
      <c r="E23" s="7"/>
      <c r="F23" s="7"/>
      <c r="G23" s="7"/>
      <c r="H23" s="7"/>
      <c r="I23" s="7"/>
      <c r="J23" s="8"/>
    </row>
    <row r="24" spans="1:11" ht="12.75">
      <c r="A24" s="1" t="s">
        <v>39</v>
      </c>
      <c r="B24" s="1" t="s">
        <v>125</v>
      </c>
      <c r="C24" s="4">
        <f t="shared" si="3"/>
        <v>0</v>
      </c>
      <c r="D24" s="4">
        <f t="shared" si="3"/>
        <v>0</v>
      </c>
      <c r="E24" s="9"/>
      <c r="F24" s="9"/>
      <c r="G24" s="9"/>
      <c r="H24" s="9"/>
      <c r="I24" s="9"/>
      <c r="J24" s="10"/>
      <c r="K24">
        <f>SUM(F21:F24,H21:H24,J21:J24)</f>
        <v>0</v>
      </c>
    </row>
    <row r="25" spans="1:10" ht="12.75">
      <c r="A25" s="1"/>
      <c r="C25" s="17" t="s">
        <v>4</v>
      </c>
      <c r="D25" s="17" t="s">
        <v>5</v>
      </c>
      <c r="E25" s="3" t="s">
        <v>6</v>
      </c>
      <c r="F25" s="1">
        <f>SUM(F26:F29)</f>
        <v>0</v>
      </c>
      <c r="G25" s="3" t="s">
        <v>7</v>
      </c>
      <c r="H25" s="1">
        <f>SUM(H26:H29)</f>
        <v>0</v>
      </c>
      <c r="I25" s="3" t="s">
        <v>8</v>
      </c>
      <c r="J25" s="1">
        <f>SUM(J26:J29)</f>
        <v>0</v>
      </c>
    </row>
    <row r="26" spans="1:10" ht="12.75">
      <c r="A26" s="1" t="s">
        <v>85</v>
      </c>
      <c r="B26" s="1" t="s">
        <v>126</v>
      </c>
      <c r="C26" s="4">
        <f aca="true" t="shared" si="4" ref="C26:D29">SUM(E26+G26+I26)</f>
        <v>0</v>
      </c>
      <c r="D26" s="4">
        <f t="shared" si="4"/>
        <v>0</v>
      </c>
      <c r="E26" s="5"/>
      <c r="F26" s="5"/>
      <c r="G26" s="5"/>
      <c r="H26" s="5"/>
      <c r="I26" s="5"/>
      <c r="J26" s="6"/>
    </row>
    <row r="27" spans="1:10" ht="12.75">
      <c r="A27" s="1" t="s">
        <v>87</v>
      </c>
      <c r="B27" s="1" t="s">
        <v>127</v>
      </c>
      <c r="C27" s="4">
        <f t="shared" si="4"/>
        <v>0</v>
      </c>
      <c r="D27" s="4">
        <f t="shared" si="4"/>
        <v>0</v>
      </c>
      <c r="E27" s="7"/>
      <c r="F27" s="7"/>
      <c r="G27" s="7"/>
      <c r="H27" s="7"/>
      <c r="I27" s="7"/>
      <c r="J27" s="8"/>
    </row>
    <row r="28" spans="1:10" ht="12.75">
      <c r="A28" s="1" t="s">
        <v>89</v>
      </c>
      <c r="B28" s="1" t="s">
        <v>128</v>
      </c>
      <c r="C28" s="4">
        <f t="shared" si="4"/>
        <v>0</v>
      </c>
      <c r="D28" s="4">
        <f t="shared" si="4"/>
        <v>0</v>
      </c>
      <c r="E28" s="7"/>
      <c r="F28" s="7"/>
      <c r="G28" s="7"/>
      <c r="H28" s="7"/>
      <c r="I28" s="7"/>
      <c r="J28" s="8"/>
    </row>
    <row r="29" spans="1:11" ht="12.75">
      <c r="A29" s="1" t="s">
        <v>129</v>
      </c>
      <c r="B29" s="1" t="s">
        <v>130</v>
      </c>
      <c r="C29" s="4">
        <f t="shared" si="4"/>
        <v>0</v>
      </c>
      <c r="D29" s="4">
        <f t="shared" si="4"/>
        <v>0</v>
      </c>
      <c r="E29" s="9"/>
      <c r="F29" s="9"/>
      <c r="G29" s="9"/>
      <c r="H29" s="9"/>
      <c r="I29" s="9"/>
      <c r="J29" s="10"/>
      <c r="K29">
        <f>SUM(F26:F29,H26:H29,J26:J29)</f>
        <v>0</v>
      </c>
    </row>
    <row r="31" spans="1:9" ht="15.75">
      <c r="A31" s="11" t="s">
        <v>41</v>
      </c>
      <c r="B31" s="12">
        <v>0.4166666666666667</v>
      </c>
      <c r="C31" s="12">
        <f>B31+$H$31/1440</f>
        <v>0.4375</v>
      </c>
      <c r="D31" s="1" t="s">
        <v>42</v>
      </c>
      <c r="E31" s="1" t="s">
        <v>43</v>
      </c>
      <c r="G31" s="19" t="s">
        <v>44</v>
      </c>
      <c r="H31" s="19">
        <v>30</v>
      </c>
      <c r="I31" s="18">
        <v>10</v>
      </c>
    </row>
    <row r="32" spans="2:9" ht="12.75">
      <c r="B32" s="1" t="str">
        <f aca="true" t="shared" si="5" ref="B32:D35">VLOOKUP(G32,who20,2)</f>
        <v>p1</v>
      </c>
      <c r="C32" s="1" t="str">
        <f t="shared" si="5"/>
        <v>p2</v>
      </c>
      <c r="D32" s="1" t="str">
        <f t="shared" si="5"/>
        <v>p9</v>
      </c>
      <c r="E32" s="1">
        <v>1</v>
      </c>
      <c r="G32" s="14" t="s">
        <v>9</v>
      </c>
      <c r="H32" s="14" t="s">
        <v>11</v>
      </c>
      <c r="I32" s="13" t="s">
        <v>25</v>
      </c>
    </row>
    <row r="33" spans="2:9" ht="12.75">
      <c r="B33" s="1" t="str">
        <f t="shared" si="5"/>
        <v>p3</v>
      </c>
      <c r="C33" s="1" t="str">
        <f t="shared" si="5"/>
        <v>p4</v>
      </c>
      <c r="D33" s="1" t="str">
        <f t="shared" si="5"/>
        <v>p10</v>
      </c>
      <c r="E33" s="1">
        <v>2</v>
      </c>
      <c r="G33" s="14" t="s">
        <v>13</v>
      </c>
      <c r="H33" s="14" t="s">
        <v>15</v>
      </c>
      <c r="I33" s="13" t="s">
        <v>27</v>
      </c>
    </row>
    <row r="34" spans="2:9" ht="12.75">
      <c r="B34" s="1" t="str">
        <f t="shared" si="5"/>
        <v>p5</v>
      </c>
      <c r="C34" s="1" t="str">
        <f t="shared" si="5"/>
        <v>p6</v>
      </c>
      <c r="D34" s="1" t="str">
        <f t="shared" si="5"/>
        <v>p11</v>
      </c>
      <c r="E34" s="1">
        <v>3</v>
      </c>
      <c r="G34" s="14" t="s">
        <v>17</v>
      </c>
      <c r="H34" s="14" t="s">
        <v>19</v>
      </c>
      <c r="I34" s="13" t="s">
        <v>29</v>
      </c>
    </row>
    <row r="35" spans="2:9" ht="12.75">
      <c r="B35" s="1" t="str">
        <f t="shared" si="5"/>
        <v>p7</v>
      </c>
      <c r="C35" s="1" t="str">
        <f t="shared" si="5"/>
        <v>p8</v>
      </c>
      <c r="D35" s="1" t="str">
        <f t="shared" si="5"/>
        <v>p12</v>
      </c>
      <c r="E35" s="1">
        <v>4</v>
      </c>
      <c r="G35" s="14" t="s">
        <v>21</v>
      </c>
      <c r="H35" s="14" t="s">
        <v>23</v>
      </c>
      <c r="I35" s="13" t="s">
        <v>31</v>
      </c>
    </row>
    <row r="36" spans="1:9" ht="12.75">
      <c r="A36" s="11" t="s">
        <v>45</v>
      </c>
      <c r="B36" s="12">
        <f>C31+$I$31/1440</f>
        <v>0.4444444444444444</v>
      </c>
      <c r="C36" s="12">
        <f>B36+$H$31/1440</f>
        <v>0.46527777777777773</v>
      </c>
      <c r="G36" s="14"/>
      <c r="H36" s="14"/>
      <c r="I36" s="13"/>
    </row>
    <row r="37" spans="2:9" ht="12.75">
      <c r="B37" s="1" t="str">
        <f aca="true" t="shared" si="6" ref="B37:D40">VLOOKUP(G37,who20,2)</f>
        <v>p9</v>
      </c>
      <c r="C37" s="1" t="str">
        <f t="shared" si="6"/>
        <v>p10</v>
      </c>
      <c r="D37" s="1" t="str">
        <f t="shared" si="6"/>
        <v>p1</v>
      </c>
      <c r="E37" s="1">
        <v>1</v>
      </c>
      <c r="G37" s="14" t="s">
        <v>25</v>
      </c>
      <c r="H37" s="14" t="s">
        <v>27</v>
      </c>
      <c r="I37" s="13" t="s">
        <v>9</v>
      </c>
    </row>
    <row r="38" spans="2:9" ht="12.75">
      <c r="B38" s="1" t="str">
        <f t="shared" si="6"/>
        <v>p11</v>
      </c>
      <c r="C38" s="1" t="str">
        <f t="shared" si="6"/>
        <v>p12</v>
      </c>
      <c r="D38" s="1" t="str">
        <f t="shared" si="6"/>
        <v>p2</v>
      </c>
      <c r="E38" s="1">
        <v>2</v>
      </c>
      <c r="G38" s="14" t="s">
        <v>29</v>
      </c>
      <c r="H38" s="14" t="s">
        <v>31</v>
      </c>
      <c r="I38" s="13" t="s">
        <v>11</v>
      </c>
    </row>
    <row r="39" spans="2:9" ht="12.75">
      <c r="B39" s="1" t="str">
        <f t="shared" si="6"/>
        <v>p13</v>
      </c>
      <c r="C39" s="1" t="str">
        <f t="shared" si="6"/>
        <v>p14</v>
      </c>
      <c r="D39" s="1" t="str">
        <f t="shared" si="6"/>
        <v>p3</v>
      </c>
      <c r="E39" s="1">
        <v>3</v>
      </c>
      <c r="G39" s="14" t="s">
        <v>33</v>
      </c>
      <c r="H39" s="14" t="s">
        <v>35</v>
      </c>
      <c r="I39" s="13" t="s">
        <v>13</v>
      </c>
    </row>
    <row r="40" spans="2:9" ht="12.75">
      <c r="B40" s="1" t="str">
        <f t="shared" si="6"/>
        <v>p15</v>
      </c>
      <c r="C40" s="1" t="str">
        <f t="shared" si="6"/>
        <v>p16</v>
      </c>
      <c r="D40" s="1" t="str">
        <f t="shared" si="6"/>
        <v>p4</v>
      </c>
      <c r="E40" s="1">
        <v>4</v>
      </c>
      <c r="G40" s="14" t="s">
        <v>37</v>
      </c>
      <c r="H40" s="14" t="s">
        <v>39</v>
      </c>
      <c r="I40" s="13" t="s">
        <v>15</v>
      </c>
    </row>
    <row r="41" spans="1:9" ht="12.75">
      <c r="A41" s="11" t="s">
        <v>46</v>
      </c>
      <c r="B41" s="12">
        <f>C36+$I$31/1440</f>
        <v>0.47222222222222215</v>
      </c>
      <c r="C41" s="12">
        <f>B41+$H$31/1440</f>
        <v>0.49305555555555547</v>
      </c>
      <c r="G41" s="14"/>
      <c r="H41" s="14"/>
      <c r="I41" s="13"/>
    </row>
    <row r="42" spans="2:9" ht="12.75">
      <c r="B42" s="1" t="str">
        <f>VLOOKUP(G42,who20,2)</f>
        <v>p17</v>
      </c>
      <c r="C42" s="1" t="str">
        <f>VLOOKUP(H42,who20,2)</f>
        <v>p18</v>
      </c>
      <c r="D42" s="1" t="str">
        <f>VLOOKUP(I42,who20,2)</f>
        <v>p7</v>
      </c>
      <c r="E42" s="1">
        <v>1</v>
      </c>
      <c r="G42" s="17" t="s">
        <v>85</v>
      </c>
      <c r="H42" s="17" t="s">
        <v>87</v>
      </c>
      <c r="I42" t="s">
        <v>21</v>
      </c>
    </row>
    <row r="43" spans="2:9" ht="12.75">
      <c r="B43" s="1" t="str">
        <f aca="true" t="shared" si="7" ref="B43:C45">VLOOKUP(G43,who20,2)</f>
        <v>p19</v>
      </c>
      <c r="C43" s="1" t="str">
        <f t="shared" si="7"/>
        <v>p20</v>
      </c>
      <c r="D43" s="1" t="str">
        <f>VLOOKUP(I45,who20,2)</f>
        <v>p14</v>
      </c>
      <c r="E43" s="1">
        <v>2</v>
      </c>
      <c r="G43" s="17" t="s">
        <v>89</v>
      </c>
      <c r="H43" s="17" t="s">
        <v>129</v>
      </c>
      <c r="I43" t="s">
        <v>23</v>
      </c>
    </row>
    <row r="44" spans="2:9" ht="12.75">
      <c r="B44" s="1" t="str">
        <f t="shared" si="7"/>
        <v>p1</v>
      </c>
      <c r="C44" s="1" t="str">
        <f t="shared" si="7"/>
        <v>p3</v>
      </c>
      <c r="D44" s="1" t="str">
        <f>VLOOKUP(I47,who20,2)</f>
        <v>p15</v>
      </c>
      <c r="E44" s="1">
        <v>3</v>
      </c>
      <c r="G44" s="14" t="s">
        <v>9</v>
      </c>
      <c r="H44" s="14" t="s">
        <v>13</v>
      </c>
      <c r="I44" s="13" t="s">
        <v>33</v>
      </c>
    </row>
    <row r="45" spans="2:9" ht="12.75">
      <c r="B45" s="1" t="str">
        <f t="shared" si="7"/>
        <v>p2</v>
      </c>
      <c r="C45" s="1" t="str">
        <f t="shared" si="7"/>
        <v>p4</v>
      </c>
      <c r="D45" s="1" t="str">
        <f>VLOOKUP(I48,who20,2)</f>
        <v>p16</v>
      </c>
      <c r="E45" s="1">
        <v>4</v>
      </c>
      <c r="G45" s="14" t="s">
        <v>11</v>
      </c>
      <c r="H45" s="14" t="s">
        <v>15</v>
      </c>
      <c r="I45" s="13" t="s">
        <v>35</v>
      </c>
    </row>
    <row r="46" spans="1:3" ht="12.75">
      <c r="A46" s="11" t="s">
        <v>47</v>
      </c>
      <c r="B46" s="12">
        <f>C41+$I$31/1440</f>
        <v>0.4999999999999999</v>
      </c>
      <c r="C46" s="12">
        <f>B46+$H$31/1440</f>
        <v>0.5208333333333333</v>
      </c>
    </row>
    <row r="47" spans="2:9" ht="12.75">
      <c r="B47" s="1" t="str">
        <f aca="true" t="shared" si="8" ref="B47:C50">VLOOKUP(G47,who20,2)</f>
        <v>p5</v>
      </c>
      <c r="C47" s="1" t="str">
        <f t="shared" si="8"/>
        <v>p7</v>
      </c>
      <c r="D47" s="1" t="str">
        <f>VLOOKUP(I49,who20,2)</f>
        <v>p5</v>
      </c>
      <c r="E47" s="1">
        <v>1</v>
      </c>
      <c r="F47"/>
      <c r="G47" s="14" t="s">
        <v>17</v>
      </c>
      <c r="H47" s="14" t="s">
        <v>21</v>
      </c>
      <c r="I47" s="13" t="s">
        <v>37</v>
      </c>
    </row>
    <row r="48" spans="2:9" ht="12.75">
      <c r="B48" s="1" t="str">
        <f t="shared" si="8"/>
        <v>p6</v>
      </c>
      <c r="C48" s="1" t="str">
        <f t="shared" si="8"/>
        <v>p8</v>
      </c>
      <c r="D48" s="1" t="str">
        <f>VLOOKUP(I50,who20,2)</f>
        <v>p6</v>
      </c>
      <c r="E48" s="1">
        <v>2</v>
      </c>
      <c r="F48"/>
      <c r="G48" s="14" t="s">
        <v>19</v>
      </c>
      <c r="H48" s="14" t="s">
        <v>23</v>
      </c>
      <c r="I48" s="13" t="s">
        <v>39</v>
      </c>
    </row>
    <row r="49" spans="2:9" ht="12.75">
      <c r="B49" s="1" t="str">
        <f t="shared" si="8"/>
        <v>p9</v>
      </c>
      <c r="C49" s="1" t="str">
        <f t="shared" si="8"/>
        <v>p11</v>
      </c>
      <c r="D49" s="1" t="str">
        <f>VLOOKUP(I54,who20,2)</f>
        <v>p7</v>
      </c>
      <c r="E49" s="1">
        <v>3</v>
      </c>
      <c r="F49"/>
      <c r="G49" s="14" t="s">
        <v>25</v>
      </c>
      <c r="H49" s="14" t="s">
        <v>29</v>
      </c>
      <c r="I49" s="13" t="s">
        <v>17</v>
      </c>
    </row>
    <row r="50" spans="2:9" ht="12.75">
      <c r="B50" s="1" t="str">
        <f t="shared" si="8"/>
        <v>p10</v>
      </c>
      <c r="C50" s="1" t="str">
        <f t="shared" si="8"/>
        <v>p12</v>
      </c>
      <c r="D50" s="1" t="str">
        <f>VLOOKUP(I55,who20,2)</f>
        <v>p8</v>
      </c>
      <c r="E50" s="1">
        <v>4</v>
      </c>
      <c r="F50"/>
      <c r="G50" s="14" t="s">
        <v>27</v>
      </c>
      <c r="H50" s="14" t="s">
        <v>31</v>
      </c>
      <c r="I50" s="13" t="s">
        <v>19</v>
      </c>
    </row>
    <row r="51" spans="1:3" ht="12.75">
      <c r="A51" s="15" t="s">
        <v>48</v>
      </c>
      <c r="B51" s="41">
        <f>C46</f>
        <v>0.5208333333333333</v>
      </c>
      <c r="C51" s="41">
        <f>B51+45/1440</f>
        <v>0.5520833333333333</v>
      </c>
    </row>
    <row r="53" spans="1:3" ht="12.75">
      <c r="A53" s="11" t="s">
        <v>49</v>
      </c>
      <c r="B53" s="12">
        <f>C51</f>
        <v>0.5520833333333333</v>
      </c>
      <c r="C53" s="12">
        <f>B53+$H$31/1440</f>
        <v>0.5729166666666666</v>
      </c>
    </row>
    <row r="54" spans="2:9" ht="12.75">
      <c r="B54" s="1" t="str">
        <f aca="true" t="shared" si="9" ref="B54:D57">VLOOKUP(G54,who20,2)</f>
        <v>p13</v>
      </c>
      <c r="C54" s="1" t="str">
        <f t="shared" si="9"/>
        <v>p15</v>
      </c>
      <c r="D54" s="1" t="str">
        <f t="shared" si="9"/>
        <v>p7</v>
      </c>
      <c r="E54" s="1">
        <v>1</v>
      </c>
      <c r="G54" s="14" t="s">
        <v>33</v>
      </c>
      <c r="H54" s="14" t="s">
        <v>37</v>
      </c>
      <c r="I54" s="13" t="s">
        <v>21</v>
      </c>
    </row>
    <row r="55" spans="2:13" ht="12.75">
      <c r="B55" s="1" t="str">
        <f t="shared" si="9"/>
        <v>p14</v>
      </c>
      <c r="C55" s="1" t="str">
        <f t="shared" si="9"/>
        <v>p16</v>
      </c>
      <c r="D55" s="1" t="str">
        <f t="shared" si="9"/>
        <v>p8</v>
      </c>
      <c r="E55" s="1">
        <v>2</v>
      </c>
      <c r="G55" s="14" t="s">
        <v>35</v>
      </c>
      <c r="H55" s="14" t="s">
        <v>39</v>
      </c>
      <c r="I55" s="13" t="s">
        <v>23</v>
      </c>
      <c r="K55" s="14"/>
      <c r="L55" s="14"/>
      <c r="M55" s="13"/>
    </row>
    <row r="56" spans="2:9" ht="12.75">
      <c r="B56" s="1" t="str">
        <f t="shared" si="9"/>
        <v>p17</v>
      </c>
      <c r="C56" s="1" t="str">
        <f t="shared" si="9"/>
        <v>p19</v>
      </c>
      <c r="D56" s="1" t="str">
        <f t="shared" si="9"/>
        <v>p15</v>
      </c>
      <c r="E56" s="1">
        <v>3</v>
      </c>
      <c r="G56" s="14" t="s">
        <v>85</v>
      </c>
      <c r="H56" s="14" t="s">
        <v>89</v>
      </c>
      <c r="I56" s="13" t="s">
        <v>37</v>
      </c>
    </row>
    <row r="57" spans="2:9" ht="12.75">
      <c r="B57" s="1" t="str">
        <f t="shared" si="9"/>
        <v>p18</v>
      </c>
      <c r="C57" s="1" t="str">
        <f t="shared" si="9"/>
        <v>p20</v>
      </c>
      <c r="D57" s="1" t="str">
        <f t="shared" si="9"/>
        <v>p16</v>
      </c>
      <c r="E57" s="1">
        <v>4</v>
      </c>
      <c r="G57" s="14" t="s">
        <v>87</v>
      </c>
      <c r="H57" s="14" t="s">
        <v>129</v>
      </c>
      <c r="I57" s="13" t="s">
        <v>39</v>
      </c>
    </row>
    <row r="58" spans="1:3" ht="12.75">
      <c r="A58" s="11" t="s">
        <v>50</v>
      </c>
      <c r="B58" s="12">
        <f>C53+$I$31/1440</f>
        <v>0.579861111111111</v>
      </c>
      <c r="C58" s="12">
        <f>B58++$H$31/1440</f>
        <v>0.6006944444444444</v>
      </c>
    </row>
    <row r="59" spans="2:9" ht="12.75">
      <c r="B59" s="1" t="str">
        <f aca="true" t="shared" si="10" ref="B59:D62">VLOOKUP(G59,who20,2)</f>
        <v>p1</v>
      </c>
      <c r="C59" s="1" t="str">
        <f t="shared" si="10"/>
        <v>p4</v>
      </c>
      <c r="D59" s="1" t="str">
        <f t="shared" si="10"/>
        <v>p9</v>
      </c>
      <c r="E59" s="1">
        <v>1</v>
      </c>
      <c r="G59" s="14" t="s">
        <v>9</v>
      </c>
      <c r="H59" s="14" t="s">
        <v>15</v>
      </c>
      <c r="I59" s="13" t="s">
        <v>25</v>
      </c>
    </row>
    <row r="60" spans="2:13" ht="12.75">
      <c r="B60" s="1" t="str">
        <f t="shared" si="10"/>
        <v>p2</v>
      </c>
      <c r="C60" s="1" t="str">
        <f t="shared" si="10"/>
        <v>p3</v>
      </c>
      <c r="D60" s="1" t="str">
        <f t="shared" si="10"/>
        <v>p10</v>
      </c>
      <c r="E60" s="1">
        <v>2</v>
      </c>
      <c r="G60" s="14" t="s">
        <v>11</v>
      </c>
      <c r="H60" s="14" t="s">
        <v>13</v>
      </c>
      <c r="I60" s="13" t="s">
        <v>27</v>
      </c>
      <c r="K60" s="14"/>
      <c r="L60" s="14"/>
      <c r="M60" s="13"/>
    </row>
    <row r="61" spans="2:9" ht="12.75">
      <c r="B61" s="1" t="str">
        <f t="shared" si="10"/>
        <v>p5</v>
      </c>
      <c r="C61" s="1" t="str">
        <f t="shared" si="10"/>
        <v>p8</v>
      </c>
      <c r="D61" s="1" t="str">
        <f t="shared" si="10"/>
        <v>p13</v>
      </c>
      <c r="E61" s="1">
        <v>3</v>
      </c>
      <c r="G61" s="14" t="s">
        <v>17</v>
      </c>
      <c r="H61" s="14" t="s">
        <v>23</v>
      </c>
      <c r="I61" s="13" t="s">
        <v>33</v>
      </c>
    </row>
    <row r="62" spans="2:9" ht="12.75">
      <c r="B62" s="1" t="str">
        <f t="shared" si="10"/>
        <v>p6</v>
      </c>
      <c r="C62" s="1" t="str">
        <f t="shared" si="10"/>
        <v>p7</v>
      </c>
      <c r="D62" s="1" t="str">
        <f t="shared" si="10"/>
        <v>p14</v>
      </c>
      <c r="E62" s="1">
        <v>4</v>
      </c>
      <c r="G62" s="14" t="s">
        <v>19</v>
      </c>
      <c r="H62" s="14" t="s">
        <v>21</v>
      </c>
      <c r="I62" s="13" t="s">
        <v>35</v>
      </c>
    </row>
    <row r="63" spans="1:3" ht="12.75">
      <c r="A63" s="11" t="s">
        <v>131</v>
      </c>
      <c r="B63" s="12">
        <f>B58+$I$31/1440</f>
        <v>0.5868055555555555</v>
      </c>
      <c r="C63" s="12">
        <f>B63+1/48</f>
        <v>0.6076388888888888</v>
      </c>
    </row>
    <row r="64" spans="2:9" ht="12.75">
      <c r="B64" s="1" t="str">
        <f aca="true" t="shared" si="11" ref="B64:D67">VLOOKUP(G64,who20,2)</f>
        <v>p9</v>
      </c>
      <c r="C64" s="1" t="str">
        <f t="shared" si="11"/>
        <v>p12</v>
      </c>
      <c r="D64" s="1" t="str">
        <f t="shared" si="11"/>
        <v>p3</v>
      </c>
      <c r="E64" s="1">
        <v>1</v>
      </c>
      <c r="F64"/>
      <c r="G64" s="14" t="s">
        <v>25</v>
      </c>
      <c r="H64" s="14" t="s">
        <v>31</v>
      </c>
      <c r="I64" s="13" t="s">
        <v>13</v>
      </c>
    </row>
    <row r="65" spans="2:9" ht="12.75">
      <c r="B65" s="1" t="str">
        <f t="shared" si="11"/>
        <v>p10</v>
      </c>
      <c r="C65" s="1" t="str">
        <f t="shared" si="11"/>
        <v>p11</v>
      </c>
      <c r="D65" s="1" t="str">
        <f t="shared" si="11"/>
        <v>p4</v>
      </c>
      <c r="E65" s="1">
        <v>2</v>
      </c>
      <c r="F65"/>
      <c r="G65" s="14" t="s">
        <v>27</v>
      </c>
      <c r="H65" s="14" t="s">
        <v>29</v>
      </c>
      <c r="I65" s="13" t="s">
        <v>15</v>
      </c>
    </row>
    <row r="66" spans="2:9" ht="12.75">
      <c r="B66" s="1" t="str">
        <f t="shared" si="11"/>
        <v>p13</v>
      </c>
      <c r="C66" s="1" t="str">
        <f t="shared" si="11"/>
        <v>p16</v>
      </c>
      <c r="D66" s="1" t="str">
        <f t="shared" si="11"/>
        <v>p7</v>
      </c>
      <c r="E66" s="1">
        <v>3</v>
      </c>
      <c r="F66"/>
      <c r="G66" s="14" t="s">
        <v>33</v>
      </c>
      <c r="H66" s="14" t="s">
        <v>39</v>
      </c>
      <c r="I66" s="13" t="s">
        <v>21</v>
      </c>
    </row>
    <row r="67" spans="2:9" ht="12.75">
      <c r="B67" s="1" t="str">
        <f t="shared" si="11"/>
        <v>p14</v>
      </c>
      <c r="C67" s="1" t="str">
        <f t="shared" si="11"/>
        <v>p15</v>
      </c>
      <c r="D67" s="1" t="str">
        <f t="shared" si="11"/>
        <v>p8</v>
      </c>
      <c r="E67" s="1">
        <v>4</v>
      </c>
      <c r="G67" s="14" t="s">
        <v>35</v>
      </c>
      <c r="H67" s="14" t="s">
        <v>37</v>
      </c>
      <c r="I67" s="13" t="s">
        <v>23</v>
      </c>
    </row>
    <row r="68" spans="1:3" ht="12.75">
      <c r="A68" s="11" t="s">
        <v>132</v>
      </c>
      <c r="B68" s="12">
        <f>B63+$I$31/1440</f>
        <v>0.5937499999999999</v>
      </c>
      <c r="C68" s="12">
        <f>B68+1/48</f>
        <v>0.6145833333333333</v>
      </c>
    </row>
    <row r="69" spans="2:9" ht="12.75">
      <c r="B69" s="1" t="str">
        <f aca="true" t="shared" si="12" ref="B69:D70">VLOOKUP(G69,who20,2)</f>
        <v>p17</v>
      </c>
      <c r="C69" s="1" t="str">
        <f t="shared" si="12"/>
        <v>p20</v>
      </c>
      <c r="D69" s="1" t="str">
        <f t="shared" si="12"/>
        <v>p7</v>
      </c>
      <c r="E69" s="1">
        <v>1</v>
      </c>
      <c r="G69" s="14" t="s">
        <v>85</v>
      </c>
      <c r="H69" s="14" t="s">
        <v>129</v>
      </c>
      <c r="I69" s="13" t="s">
        <v>21</v>
      </c>
    </row>
    <row r="70" spans="2:9" ht="12.75">
      <c r="B70" s="1" t="str">
        <f t="shared" si="12"/>
        <v>p18</v>
      </c>
      <c r="C70" s="1" t="str">
        <f t="shared" si="12"/>
        <v>p19</v>
      </c>
      <c r="D70" s="1" t="str">
        <f t="shared" si="12"/>
        <v>p8</v>
      </c>
      <c r="E70" s="1">
        <v>2</v>
      </c>
      <c r="G70" s="14" t="s">
        <v>87</v>
      </c>
      <c r="H70" s="14" t="s">
        <v>89</v>
      </c>
      <c r="I70" s="13" t="s">
        <v>23</v>
      </c>
    </row>
    <row r="73" spans="1:3" ht="12.75">
      <c r="A73" s="11" t="s">
        <v>52</v>
      </c>
      <c r="B73" s="12">
        <v>0.6145833333333334</v>
      </c>
      <c r="C73" s="12">
        <f>B73+1/48</f>
        <v>0.6354166666666667</v>
      </c>
    </row>
    <row r="74" spans="1:3" ht="12.75">
      <c r="A74" s="11" t="s">
        <v>53</v>
      </c>
      <c r="B74" s="1" t="s">
        <v>54</v>
      </c>
      <c r="C74" s="1" t="s">
        <v>60</v>
      </c>
    </row>
    <row r="75" spans="1:3" ht="12.75">
      <c r="A75" s="11" t="s">
        <v>56</v>
      </c>
      <c r="B75" s="17" t="s">
        <v>57</v>
      </c>
      <c r="C75" s="17" t="s">
        <v>63</v>
      </c>
    </row>
    <row r="76" spans="1:3" ht="15.75">
      <c r="A76" s="11" t="s">
        <v>59</v>
      </c>
      <c r="B76" s="17" t="s">
        <v>133</v>
      </c>
      <c r="C76" s="25" t="s">
        <v>134</v>
      </c>
    </row>
    <row r="77" spans="1:3" ht="15.75">
      <c r="A77" s="11" t="s">
        <v>62</v>
      </c>
      <c r="B77" s="25" t="s">
        <v>135</v>
      </c>
      <c r="C77" s="25" t="s">
        <v>136</v>
      </c>
    </row>
    <row r="79" spans="1:3" ht="12.75">
      <c r="A79" s="11" t="s">
        <v>65</v>
      </c>
      <c r="B79" s="12">
        <v>0.6458333333333334</v>
      </c>
      <c r="C79" s="12">
        <f>B79+1/48</f>
        <v>0.6666666666666667</v>
      </c>
    </row>
    <row r="80" spans="2:3" ht="12.75">
      <c r="B80" s="1" t="s">
        <v>66</v>
      </c>
      <c r="C80" s="1" t="s">
        <v>67</v>
      </c>
    </row>
    <row r="81" spans="2:3" ht="12.75">
      <c r="B81" s="1" t="s">
        <v>68</v>
      </c>
      <c r="C81" s="1" t="s">
        <v>69</v>
      </c>
    </row>
    <row r="83" spans="1:3" ht="12.75">
      <c r="A83" s="11" t="s">
        <v>70</v>
      </c>
      <c r="B83" s="12">
        <v>0.6770833333333334</v>
      </c>
      <c r="C83" s="12">
        <f>B83+45/1440</f>
        <v>0.7083333333333334</v>
      </c>
    </row>
  </sheetData>
  <sheetProtection selectLockedCells="1" selectUnlockedCells="1"/>
  <conditionalFormatting sqref="K9">
    <cfRule type="cellIs" priority="1" dxfId="2" operator="notEqual" stopIfTrue="1">
      <formula>0</formula>
    </cfRule>
  </conditionalFormatting>
  <conditionalFormatting sqref="K14">
    <cfRule type="cellIs" priority="2" dxfId="2" operator="notEqual" stopIfTrue="1">
      <formula>0</formula>
    </cfRule>
  </conditionalFormatting>
  <conditionalFormatting sqref="K19">
    <cfRule type="cellIs" priority="3" dxfId="2" operator="notEqual" stopIfTrue="1">
      <formula>0</formula>
    </cfRule>
  </conditionalFormatting>
  <conditionalFormatting sqref="K24">
    <cfRule type="cellIs" priority="4" dxfId="2" operator="notEqual" stopIfTrue="1">
      <formula>0</formula>
    </cfRule>
  </conditionalFormatting>
  <conditionalFormatting sqref="K29">
    <cfRule type="cellIs" priority="5" dxfId="2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0"/>
  <sheetViews>
    <sheetView zoomScalePageLayoutView="0" workbookViewId="0" topLeftCell="A54">
      <selection activeCell="A1" sqref="A1"/>
    </sheetView>
  </sheetViews>
  <sheetFormatPr defaultColWidth="9.00390625" defaultRowHeight="12.75"/>
  <cols>
    <col min="1" max="1" width="12.140625" style="18" customWidth="1"/>
    <col min="2" max="2" width="12.00390625" style="19" customWidth="1"/>
    <col min="3" max="3" width="12.421875" style="19" customWidth="1"/>
    <col min="4" max="5" width="10.57421875" style="19" customWidth="1"/>
    <col min="6" max="6" width="10.57421875" style="18" customWidth="1"/>
    <col min="7" max="7" width="10.57421875" style="19" customWidth="1"/>
    <col min="8" max="8" width="10.57421875" style="18" customWidth="1"/>
    <col min="9" max="16384" width="9.00390625" style="18" customWidth="1"/>
  </cols>
  <sheetData>
    <row r="1" spans="1:6" ht="15.75">
      <c r="A1" t="s">
        <v>137</v>
      </c>
      <c r="F1" s="19"/>
    </row>
    <row r="2" ht="15.75">
      <c r="A2" s="2" t="s">
        <v>1</v>
      </c>
    </row>
    <row r="3" ht="15.75">
      <c r="A3" s="2" t="s">
        <v>72</v>
      </c>
    </row>
    <row r="4" ht="15.75">
      <c r="A4" t="s">
        <v>3</v>
      </c>
    </row>
    <row r="7" spans="3:8" ht="15.75">
      <c r="C7" s="20" t="s">
        <v>4</v>
      </c>
      <c r="D7" s="20" t="s">
        <v>5</v>
      </c>
      <c r="E7" s="20" t="s">
        <v>6</v>
      </c>
      <c r="F7" s="20"/>
      <c r="G7" s="20" t="s">
        <v>7</v>
      </c>
      <c r="H7" s="20"/>
    </row>
    <row r="8" spans="1:8" ht="15.75">
      <c r="A8" s="25" t="s">
        <v>9</v>
      </c>
      <c r="B8" s="25" t="s">
        <v>10</v>
      </c>
      <c r="C8" s="26">
        <f aca="true" t="shared" si="0" ref="C8:D10">SUM(E8+G8)</f>
        <v>0</v>
      </c>
      <c r="D8" s="26">
        <f t="shared" si="0"/>
        <v>0</v>
      </c>
      <c r="E8" s="24"/>
      <c r="F8" s="24"/>
      <c r="G8" s="24"/>
      <c r="H8" s="24"/>
    </row>
    <row r="9" spans="1:8" ht="15.75">
      <c r="A9" s="25" t="s">
        <v>11</v>
      </c>
      <c r="B9" s="25" t="s">
        <v>12</v>
      </c>
      <c r="C9" s="26">
        <f t="shared" si="0"/>
        <v>0</v>
      </c>
      <c r="D9" s="26">
        <f t="shared" si="0"/>
        <v>0</v>
      </c>
      <c r="E9" s="25"/>
      <c r="F9" s="25"/>
      <c r="G9" s="25"/>
      <c r="H9" s="25"/>
    </row>
    <row r="10" spans="1:8" ht="15.75">
      <c r="A10" s="25" t="s">
        <v>13</v>
      </c>
      <c r="B10" s="25" t="s">
        <v>14</v>
      </c>
      <c r="C10" s="26">
        <f t="shared" si="0"/>
        <v>0</v>
      </c>
      <c r="D10" s="26">
        <f t="shared" si="0"/>
        <v>0</v>
      </c>
      <c r="E10" s="25"/>
      <c r="F10" s="25"/>
      <c r="G10" s="25"/>
      <c r="H10" s="25"/>
    </row>
    <row r="11" spans="1:8" ht="15.75">
      <c r="A11" s="25"/>
      <c r="B11"/>
      <c r="C11" s="20" t="s">
        <v>4</v>
      </c>
      <c r="D11" s="20" t="s">
        <v>5</v>
      </c>
      <c r="E11" s="20" t="s">
        <v>6</v>
      </c>
      <c r="F11" s="20"/>
      <c r="G11" s="20" t="s">
        <v>7</v>
      </c>
      <c r="H11" s="20"/>
    </row>
    <row r="12" spans="1:8" ht="15.75">
      <c r="A12" s="25" t="s">
        <v>17</v>
      </c>
      <c r="B12" s="25" t="s">
        <v>16</v>
      </c>
      <c r="C12" s="26">
        <f aca="true" t="shared" si="1" ref="C12:D14">SUM(E12+G12)</f>
        <v>0</v>
      </c>
      <c r="D12" s="26">
        <f t="shared" si="1"/>
        <v>0</v>
      </c>
      <c r="E12" s="24"/>
      <c r="F12" s="24"/>
      <c r="G12" s="24"/>
      <c r="H12" s="24"/>
    </row>
    <row r="13" spans="1:8" ht="15.75">
      <c r="A13" s="25" t="s">
        <v>19</v>
      </c>
      <c r="B13" s="25" t="s">
        <v>18</v>
      </c>
      <c r="C13" s="26">
        <f t="shared" si="1"/>
        <v>0</v>
      </c>
      <c r="D13" s="26">
        <f t="shared" si="1"/>
        <v>0</v>
      </c>
      <c r="E13" s="25"/>
      <c r="F13" s="25"/>
      <c r="G13" s="25"/>
      <c r="H13" s="25"/>
    </row>
    <row r="14" spans="1:8" ht="15.75">
      <c r="A14" s="25" t="s">
        <v>21</v>
      </c>
      <c r="B14" s="25" t="s">
        <v>20</v>
      </c>
      <c r="C14" s="26">
        <f t="shared" si="1"/>
        <v>0</v>
      </c>
      <c r="D14" s="26">
        <f t="shared" si="1"/>
        <v>0</v>
      </c>
      <c r="E14" s="25"/>
      <c r="F14" s="25"/>
      <c r="G14" s="25"/>
      <c r="H14" s="25"/>
    </row>
    <row r="15" spans="1:8" ht="15.75">
      <c r="A15" s="25"/>
      <c r="B15"/>
      <c r="C15" s="20" t="s">
        <v>4</v>
      </c>
      <c r="D15" s="20" t="s">
        <v>5</v>
      </c>
      <c r="E15" s="20" t="s">
        <v>6</v>
      </c>
      <c r="F15" s="20"/>
      <c r="G15" s="20" t="s">
        <v>7</v>
      </c>
      <c r="H15" s="20"/>
    </row>
    <row r="16" spans="1:8" ht="15.75">
      <c r="A16" s="25" t="s">
        <v>25</v>
      </c>
      <c r="B16" s="25" t="s">
        <v>22</v>
      </c>
      <c r="C16" s="26">
        <f aca="true" t="shared" si="2" ref="C16:D18">SUM(E16+G16)</f>
        <v>0</v>
      </c>
      <c r="D16" s="26">
        <f t="shared" si="2"/>
        <v>0</v>
      </c>
      <c r="E16" s="24"/>
      <c r="F16" s="24"/>
      <c r="G16" s="24"/>
      <c r="H16" s="24"/>
    </row>
    <row r="17" spans="1:8" ht="15.75">
      <c r="A17" s="25" t="s">
        <v>27</v>
      </c>
      <c r="B17" s="25" t="s">
        <v>24</v>
      </c>
      <c r="C17" s="26">
        <f t="shared" si="2"/>
        <v>0</v>
      </c>
      <c r="D17" s="26">
        <f t="shared" si="2"/>
        <v>0</v>
      </c>
      <c r="E17" s="25"/>
      <c r="F17" s="25"/>
      <c r="G17" s="25"/>
      <c r="H17" s="25"/>
    </row>
    <row r="18" spans="1:8" ht="15.75">
      <c r="A18" s="25" t="s">
        <v>29</v>
      </c>
      <c r="B18" s="25" t="s">
        <v>26</v>
      </c>
      <c r="C18" s="26">
        <f t="shared" si="2"/>
        <v>0</v>
      </c>
      <c r="D18" s="26">
        <f t="shared" si="2"/>
        <v>0</v>
      </c>
      <c r="E18" s="25"/>
      <c r="F18" s="25"/>
      <c r="G18" s="25"/>
      <c r="H18" s="25"/>
    </row>
    <row r="19" spans="1:8" ht="15.75">
      <c r="A19" s="25"/>
      <c r="B19"/>
      <c r="C19" s="20" t="s">
        <v>4</v>
      </c>
      <c r="D19" s="20" t="s">
        <v>5</v>
      </c>
      <c r="E19" s="20" t="s">
        <v>6</v>
      </c>
      <c r="F19" s="20"/>
      <c r="G19" s="20" t="s">
        <v>7</v>
      </c>
      <c r="H19" s="20"/>
    </row>
    <row r="20" spans="1:8" ht="15.75">
      <c r="A20" s="25" t="s">
        <v>33</v>
      </c>
      <c r="B20" s="25" t="s">
        <v>28</v>
      </c>
      <c r="C20" s="26">
        <f aca="true" t="shared" si="3" ref="C20:D22">SUM(E20+G20)</f>
        <v>0</v>
      </c>
      <c r="D20" s="26">
        <f t="shared" si="3"/>
        <v>0</v>
      </c>
      <c r="E20" s="24"/>
      <c r="F20" s="24"/>
      <c r="G20" s="24"/>
      <c r="H20" s="24"/>
    </row>
    <row r="21" spans="1:8" ht="15.75">
      <c r="A21" s="25" t="s">
        <v>35</v>
      </c>
      <c r="B21" s="25" t="s">
        <v>30</v>
      </c>
      <c r="C21" s="26">
        <f t="shared" si="3"/>
        <v>0</v>
      </c>
      <c r="D21" s="26">
        <f t="shared" si="3"/>
        <v>0</v>
      </c>
      <c r="E21" s="25"/>
      <c r="F21" s="25"/>
      <c r="G21" s="25"/>
      <c r="H21" s="25"/>
    </row>
    <row r="22" spans="1:8" ht="15.75">
      <c r="A22" s="25" t="s">
        <v>37</v>
      </c>
      <c r="B22" s="25" t="s">
        <v>32</v>
      </c>
      <c r="C22" s="26">
        <f t="shared" si="3"/>
        <v>0</v>
      </c>
      <c r="D22" s="26">
        <f t="shared" si="3"/>
        <v>0</v>
      </c>
      <c r="E22" s="25"/>
      <c r="F22" s="25"/>
      <c r="G22" s="25"/>
      <c r="H22" s="25"/>
    </row>
    <row r="23" spans="1:8" ht="15.75">
      <c r="A23" s="25"/>
      <c r="B23"/>
      <c r="C23" s="20" t="s">
        <v>4</v>
      </c>
      <c r="D23" s="20" t="s">
        <v>5</v>
      </c>
      <c r="E23" s="20" t="s">
        <v>6</v>
      </c>
      <c r="F23" s="20"/>
      <c r="G23" s="20" t="s">
        <v>7</v>
      </c>
      <c r="H23" s="20"/>
    </row>
    <row r="24" spans="1:8" ht="15.75">
      <c r="A24" s="25" t="s">
        <v>85</v>
      </c>
      <c r="B24" s="25" t="s">
        <v>34</v>
      </c>
      <c r="C24" s="26">
        <f aca="true" t="shared" si="4" ref="C24:D26">SUM(E24+G24)</f>
        <v>0</v>
      </c>
      <c r="D24" s="26">
        <f t="shared" si="4"/>
        <v>0</v>
      </c>
      <c r="E24" s="24"/>
      <c r="F24" s="24"/>
      <c r="G24" s="24"/>
      <c r="H24" s="24"/>
    </row>
    <row r="25" spans="1:8" ht="15.75">
      <c r="A25" s="25" t="s">
        <v>87</v>
      </c>
      <c r="B25" s="25" t="s">
        <v>36</v>
      </c>
      <c r="C25" s="26">
        <f t="shared" si="4"/>
        <v>0</v>
      </c>
      <c r="D25" s="26">
        <f t="shared" si="4"/>
        <v>0</v>
      </c>
      <c r="E25" s="25"/>
      <c r="F25" s="25"/>
      <c r="G25" s="25"/>
      <c r="H25" s="25"/>
    </row>
    <row r="26" spans="1:8" ht="15.75">
      <c r="A26" s="25" t="s">
        <v>89</v>
      </c>
      <c r="B26" s="25" t="s">
        <v>38</v>
      </c>
      <c r="C26" s="26">
        <f t="shared" si="4"/>
        <v>0</v>
      </c>
      <c r="D26" s="26">
        <f t="shared" si="4"/>
        <v>0</v>
      </c>
      <c r="E26" s="25"/>
      <c r="F26" s="25"/>
      <c r="G26" s="25"/>
      <c r="H26" s="25"/>
    </row>
    <row r="27" spans="1:8" ht="15.75">
      <c r="A27" s="25"/>
      <c r="B27"/>
      <c r="C27" s="20" t="s">
        <v>4</v>
      </c>
      <c r="D27" s="20" t="s">
        <v>5</v>
      </c>
      <c r="E27" s="20" t="s">
        <v>6</v>
      </c>
      <c r="F27" s="20"/>
      <c r="G27" s="20" t="s">
        <v>7</v>
      </c>
      <c r="H27" s="20"/>
    </row>
    <row r="28" spans="1:8" ht="15.75">
      <c r="A28" s="25" t="s">
        <v>91</v>
      </c>
      <c r="B28" s="25" t="s">
        <v>40</v>
      </c>
      <c r="C28" s="26">
        <f aca="true" t="shared" si="5" ref="C28:D30">SUM(E28+G28)</f>
        <v>0</v>
      </c>
      <c r="D28" s="26">
        <f t="shared" si="5"/>
        <v>0</v>
      </c>
      <c r="E28" s="24"/>
      <c r="F28" s="24"/>
      <c r="G28" s="24"/>
      <c r="H28" s="24"/>
    </row>
    <row r="29" spans="1:8" ht="15.75">
      <c r="A29" s="25" t="s">
        <v>93</v>
      </c>
      <c r="B29" s="25" t="s">
        <v>138</v>
      </c>
      <c r="C29" s="26">
        <f t="shared" si="5"/>
        <v>0</v>
      </c>
      <c r="D29" s="26">
        <f t="shared" si="5"/>
        <v>0</v>
      </c>
      <c r="E29" s="25"/>
      <c r="F29" s="25"/>
      <c r="G29" s="25"/>
      <c r="H29" s="25"/>
    </row>
    <row r="30" spans="1:8" ht="15.75">
      <c r="A30" s="25" t="s">
        <v>95</v>
      </c>
      <c r="B30" s="25" t="s">
        <v>139</v>
      </c>
      <c r="C30" s="26">
        <f t="shared" si="5"/>
        <v>0</v>
      </c>
      <c r="D30" s="26">
        <f t="shared" si="5"/>
        <v>0</v>
      </c>
      <c r="E30" s="25"/>
      <c r="F30" s="25"/>
      <c r="G30" s="25"/>
      <c r="H30" s="25"/>
    </row>
    <row r="31" spans="1:8" ht="15.75">
      <c r="A31" s="25"/>
      <c r="B31"/>
      <c r="C31" s="20" t="s">
        <v>4</v>
      </c>
      <c r="D31" s="20" t="s">
        <v>5</v>
      </c>
      <c r="E31" s="20" t="s">
        <v>6</v>
      </c>
      <c r="F31" s="20"/>
      <c r="G31" s="20" t="s">
        <v>7</v>
      </c>
      <c r="H31" s="20"/>
    </row>
    <row r="32" spans="1:8" ht="15.75">
      <c r="A32" s="25" t="s">
        <v>6</v>
      </c>
      <c r="B32" s="25" t="s">
        <v>140</v>
      </c>
      <c r="C32" s="26">
        <f aca="true" t="shared" si="6" ref="C32:D34">SUM(E32+G32)</f>
        <v>0</v>
      </c>
      <c r="D32" s="26">
        <f t="shared" si="6"/>
        <v>0</v>
      </c>
      <c r="E32" s="24"/>
      <c r="F32" s="24"/>
      <c r="G32" s="24"/>
      <c r="H32" s="24"/>
    </row>
    <row r="33" spans="1:8" ht="15.75">
      <c r="A33" s="25" t="s">
        <v>7</v>
      </c>
      <c r="B33" s="25" t="s">
        <v>141</v>
      </c>
      <c r="C33" s="26">
        <f t="shared" si="6"/>
        <v>0</v>
      </c>
      <c r="D33" s="26">
        <f t="shared" si="6"/>
        <v>0</v>
      </c>
      <c r="E33" s="25"/>
      <c r="F33" s="25"/>
      <c r="G33" s="25"/>
      <c r="H33" s="25"/>
    </row>
    <row r="34" spans="1:8" ht="15.75">
      <c r="A34" s="25" t="s">
        <v>8</v>
      </c>
      <c r="B34" s="25" t="s">
        <v>142</v>
      </c>
      <c r="C34" s="26">
        <f t="shared" si="6"/>
        <v>0</v>
      </c>
      <c r="D34" s="26">
        <f t="shared" si="6"/>
        <v>0</v>
      </c>
      <c r="E34" s="25"/>
      <c r="F34" s="25"/>
      <c r="G34" s="25"/>
      <c r="H34" s="25"/>
    </row>
    <row r="35" spans="1:8" ht="15.75">
      <c r="A35" s="35"/>
      <c r="B35" s="35"/>
      <c r="C35" s="42"/>
      <c r="D35" s="42"/>
      <c r="E35" s="35"/>
      <c r="F35" s="35"/>
      <c r="G35" s="35"/>
      <c r="H35" s="35"/>
    </row>
    <row r="36" spans="1:8" ht="15.75">
      <c r="A36" s="35"/>
      <c r="B36" s="35"/>
      <c r="C36" s="42"/>
      <c r="D36" s="42"/>
      <c r="E36" s="35"/>
      <c r="F36" s="35"/>
      <c r="G36" s="35"/>
      <c r="H36" s="35"/>
    </row>
    <row r="37" spans="1:8" ht="15.75">
      <c r="A37" s="33" t="s">
        <v>71</v>
      </c>
      <c r="C37" s="34" t="s">
        <v>97</v>
      </c>
      <c r="D37" s="35"/>
      <c r="E37" s="35"/>
      <c r="F37" s="35"/>
      <c r="G37" s="35"/>
      <c r="H37" s="35"/>
    </row>
    <row r="38" spans="1:8" ht="15.75">
      <c r="A38" s="34" t="s">
        <v>98</v>
      </c>
      <c r="B38" s="36"/>
      <c r="C38" s="35"/>
      <c r="D38" s="35"/>
      <c r="E38" s="35"/>
      <c r="F38" s="35"/>
      <c r="G38" s="35"/>
      <c r="H38" s="35"/>
    </row>
    <row r="39" spans="3:8" ht="15.75">
      <c r="C39" s="35"/>
      <c r="D39" s="35"/>
      <c r="E39" s="35"/>
      <c r="F39" s="35"/>
      <c r="G39" s="35"/>
      <c r="H39" s="35"/>
    </row>
    <row r="40" spans="1:256" ht="15.75">
      <c r="A40" s="37" t="s">
        <v>99</v>
      </c>
      <c r="B40" s="38">
        <v>0.4375</v>
      </c>
      <c r="C40" s="38">
        <f>B40+$H$40/1440</f>
        <v>0.4583333333333333</v>
      </c>
      <c r="D40" s="37" t="s">
        <v>42</v>
      </c>
      <c r="E40" s="39" t="s">
        <v>43</v>
      </c>
      <c r="G40" s="19" t="s">
        <v>44</v>
      </c>
      <c r="H40" s="19">
        <v>30</v>
      </c>
      <c r="I40" s="18">
        <v>10</v>
      </c>
      <c r="IV40"/>
    </row>
    <row r="41" spans="1:256" ht="15.75">
      <c r="A41" s="40"/>
      <c r="B41" s="40" t="str">
        <f aca="true" t="shared" si="7" ref="B41:D44">VLOOKUP(G41,who21,2)</f>
        <v>player1</v>
      </c>
      <c r="C41" s="40" t="str">
        <f t="shared" si="7"/>
        <v>player2</v>
      </c>
      <c r="D41" s="40" t="str">
        <f t="shared" si="7"/>
        <v>player3</v>
      </c>
      <c r="E41" s="25">
        <v>1</v>
      </c>
      <c r="G41" s="19" t="s">
        <v>9</v>
      </c>
      <c r="H41" s="19" t="s">
        <v>11</v>
      </c>
      <c r="I41" s="18" t="s">
        <v>13</v>
      </c>
      <c r="IV41"/>
    </row>
    <row r="42" spans="1:256" ht="15.75">
      <c r="A42" s="40"/>
      <c r="B42" s="40" t="str">
        <f t="shared" si="7"/>
        <v>player4</v>
      </c>
      <c r="C42" s="40" t="str">
        <f t="shared" si="7"/>
        <v>player5</v>
      </c>
      <c r="D42" s="40" t="str">
        <f t="shared" si="7"/>
        <v>player6</v>
      </c>
      <c r="E42" s="25">
        <v>2</v>
      </c>
      <c r="G42" s="19" t="s">
        <v>17</v>
      </c>
      <c r="H42" s="19" t="s">
        <v>19</v>
      </c>
      <c r="I42" s="18" t="s">
        <v>21</v>
      </c>
      <c r="IV42"/>
    </row>
    <row r="43" spans="1:256" ht="15.75">
      <c r="A43" s="40"/>
      <c r="B43" s="40" t="str">
        <f t="shared" si="7"/>
        <v>player7</v>
      </c>
      <c r="C43" s="40" t="str">
        <f t="shared" si="7"/>
        <v>player8</v>
      </c>
      <c r="D43" s="40" t="str">
        <f t="shared" si="7"/>
        <v>player9</v>
      </c>
      <c r="E43" s="25">
        <v>3</v>
      </c>
      <c r="G43" s="19" t="s">
        <v>25</v>
      </c>
      <c r="H43" s="19" t="s">
        <v>27</v>
      </c>
      <c r="I43" s="18" t="s">
        <v>29</v>
      </c>
      <c r="IV43"/>
    </row>
    <row r="44" spans="1:256" ht="15.75">
      <c r="A44" s="40"/>
      <c r="B44" s="40" t="str">
        <f t="shared" si="7"/>
        <v>player10</v>
      </c>
      <c r="C44" s="40" t="str">
        <f t="shared" si="7"/>
        <v>player11</v>
      </c>
      <c r="D44" s="40" t="str">
        <f t="shared" si="7"/>
        <v>player12</v>
      </c>
      <c r="E44" s="25">
        <v>4</v>
      </c>
      <c r="G44" s="19" t="s">
        <v>33</v>
      </c>
      <c r="H44" s="19" t="s">
        <v>35</v>
      </c>
      <c r="I44" s="18" t="s">
        <v>37</v>
      </c>
      <c r="IV44"/>
    </row>
    <row r="45" spans="1:256" ht="15.75">
      <c r="A45" s="37" t="s">
        <v>100</v>
      </c>
      <c r="B45" s="38">
        <f>C40+$I$40/1440</f>
        <v>0.46527777777777773</v>
      </c>
      <c r="C45" s="38">
        <f>B45+$H$40/1440</f>
        <v>0.48611111111111105</v>
      </c>
      <c r="D45" s="37"/>
      <c r="E45" s="39"/>
      <c r="G45" s="18"/>
      <c r="IV45"/>
    </row>
    <row r="46" spans="1:256" ht="15.75">
      <c r="A46" s="40"/>
      <c r="B46" s="40" t="str">
        <f aca="true" t="shared" si="8" ref="B46:D49">VLOOKUP(G46,who21,2)</f>
        <v>player13</v>
      </c>
      <c r="C46" s="40" t="str">
        <f t="shared" si="8"/>
        <v>player14</v>
      </c>
      <c r="D46" s="40" t="str">
        <f t="shared" si="8"/>
        <v>player15</v>
      </c>
      <c r="E46" s="25">
        <v>1</v>
      </c>
      <c r="G46" s="19" t="s">
        <v>85</v>
      </c>
      <c r="H46" s="19" t="s">
        <v>87</v>
      </c>
      <c r="I46" s="18" t="s">
        <v>89</v>
      </c>
      <c r="IV46"/>
    </row>
    <row r="47" spans="1:256" ht="15.75">
      <c r="A47" s="40"/>
      <c r="B47" s="40" t="str">
        <f t="shared" si="8"/>
        <v>player16</v>
      </c>
      <c r="C47" s="40" t="str">
        <f t="shared" si="8"/>
        <v>player17</v>
      </c>
      <c r="D47" s="40" t="str">
        <f t="shared" si="8"/>
        <v>player18</v>
      </c>
      <c r="E47" s="25">
        <v>2</v>
      </c>
      <c r="G47" s="19" t="s">
        <v>91</v>
      </c>
      <c r="H47" s="19" t="s">
        <v>93</v>
      </c>
      <c r="I47" s="18" t="s">
        <v>95</v>
      </c>
      <c r="IV47"/>
    </row>
    <row r="48" spans="1:256" ht="15.75">
      <c r="A48" s="40"/>
      <c r="B48" s="40" t="str">
        <f t="shared" si="8"/>
        <v>player19</v>
      </c>
      <c r="C48" s="40" t="str">
        <f t="shared" si="8"/>
        <v>player20</v>
      </c>
      <c r="D48" s="40" t="str">
        <f t="shared" si="8"/>
        <v>player21</v>
      </c>
      <c r="E48" s="25">
        <v>3</v>
      </c>
      <c r="G48" s="19" t="s">
        <v>6</v>
      </c>
      <c r="H48" s="19" t="s">
        <v>7</v>
      </c>
      <c r="I48" s="18" t="s">
        <v>8</v>
      </c>
      <c r="IV48"/>
    </row>
    <row r="49" spans="1:256" ht="15.75">
      <c r="A49" s="40"/>
      <c r="B49" s="43" t="str">
        <f t="shared" si="8"/>
        <v>player1</v>
      </c>
      <c r="C49" s="43" t="str">
        <f t="shared" si="8"/>
        <v>player3</v>
      </c>
      <c r="D49" s="43" t="str">
        <f t="shared" si="8"/>
        <v>player2</v>
      </c>
      <c r="E49" s="25">
        <v>4</v>
      </c>
      <c r="G49" s="19" t="s">
        <v>9</v>
      </c>
      <c r="H49" s="19" t="s">
        <v>13</v>
      </c>
      <c r="I49" s="18" t="s">
        <v>11</v>
      </c>
      <c r="IV49"/>
    </row>
    <row r="50" spans="1:256" ht="15.75">
      <c r="A50" s="15" t="s">
        <v>101</v>
      </c>
      <c r="B50" s="38">
        <f>C45++$I$40/1440</f>
        <v>0.49305555555555547</v>
      </c>
      <c r="C50" s="38">
        <f>B50+$H$40/1440</f>
        <v>0.5138888888888888</v>
      </c>
      <c r="D50"/>
      <c r="E50"/>
      <c r="G50"/>
      <c r="H50"/>
      <c r="I50"/>
      <c r="IV50"/>
    </row>
    <row r="51" spans="1:256" ht="15.75">
      <c r="A51" s="40"/>
      <c r="B51" s="40" t="str">
        <f aca="true" t="shared" si="9" ref="B51:D54">VLOOKUP(G51,who21,2)</f>
        <v>player4</v>
      </c>
      <c r="C51" s="40" t="str">
        <f t="shared" si="9"/>
        <v>player6</v>
      </c>
      <c r="D51" s="40" t="str">
        <f t="shared" si="9"/>
        <v>player5</v>
      </c>
      <c r="E51" s="25">
        <v>1</v>
      </c>
      <c r="G51" s="19" t="s">
        <v>17</v>
      </c>
      <c r="H51" s="19" t="s">
        <v>21</v>
      </c>
      <c r="I51" s="18" t="s">
        <v>19</v>
      </c>
      <c r="IV51"/>
    </row>
    <row r="52" spans="1:256" ht="15.75">
      <c r="A52" s="40"/>
      <c r="B52" s="40" t="str">
        <f t="shared" si="9"/>
        <v>player7</v>
      </c>
      <c r="C52" s="40" t="str">
        <f t="shared" si="9"/>
        <v>player9</v>
      </c>
      <c r="D52" s="40" t="str">
        <f t="shared" si="9"/>
        <v>player8</v>
      </c>
      <c r="E52" s="25">
        <v>2</v>
      </c>
      <c r="G52" s="19" t="s">
        <v>25</v>
      </c>
      <c r="H52" s="19" t="s">
        <v>29</v>
      </c>
      <c r="I52" s="18" t="s">
        <v>27</v>
      </c>
      <c r="IV52"/>
    </row>
    <row r="53" spans="1:256" ht="15.75">
      <c r="A53" s="40"/>
      <c r="B53" s="40" t="str">
        <f t="shared" si="9"/>
        <v>player10</v>
      </c>
      <c r="C53" s="40" t="str">
        <f t="shared" si="9"/>
        <v>player12</v>
      </c>
      <c r="D53" s="40" t="str">
        <f t="shared" si="9"/>
        <v>player11</v>
      </c>
      <c r="E53" s="25">
        <v>3</v>
      </c>
      <c r="G53" s="19" t="s">
        <v>33</v>
      </c>
      <c r="H53" s="19" t="s">
        <v>37</v>
      </c>
      <c r="I53" s="18" t="s">
        <v>35</v>
      </c>
      <c r="IV53"/>
    </row>
    <row r="54" spans="1:256" ht="15.75">
      <c r="A54" s="40"/>
      <c r="B54" s="40" t="str">
        <f t="shared" si="9"/>
        <v>player13</v>
      </c>
      <c r="C54" s="40" t="str">
        <f t="shared" si="9"/>
        <v>player15</v>
      </c>
      <c r="D54" s="40" t="str">
        <f t="shared" si="9"/>
        <v>player14</v>
      </c>
      <c r="E54" s="25">
        <v>4</v>
      </c>
      <c r="G54" s="19" t="s">
        <v>85</v>
      </c>
      <c r="H54" s="19" t="s">
        <v>89</v>
      </c>
      <c r="I54" s="18" t="s">
        <v>87</v>
      </c>
      <c r="IV54"/>
    </row>
    <row r="55" spans="1:256" ht="15.75">
      <c r="A55" s="37" t="s">
        <v>102</v>
      </c>
      <c r="B55" s="38">
        <f>C50++$I$40/1440</f>
        <v>0.5208333333333333</v>
      </c>
      <c r="C55" s="38">
        <f>B55+$H$40/1440</f>
        <v>0.5416666666666666</v>
      </c>
      <c r="D55" s="40"/>
      <c r="E55" s="25"/>
      <c r="H55" s="19"/>
      <c r="IV55"/>
    </row>
    <row r="56" spans="1:256" ht="15.75">
      <c r="A56" s="40"/>
      <c r="B56" s="40" t="str">
        <f aca="true" t="shared" si="10" ref="B56:D59">VLOOKUP(G56,who21,2)</f>
        <v>player16</v>
      </c>
      <c r="C56" s="40" t="str">
        <f t="shared" si="10"/>
        <v>player18</v>
      </c>
      <c r="D56" s="40" t="str">
        <f t="shared" si="10"/>
        <v>player17</v>
      </c>
      <c r="E56" s="25">
        <v>1</v>
      </c>
      <c r="G56" s="19" t="s">
        <v>91</v>
      </c>
      <c r="H56" s="19" t="s">
        <v>95</v>
      </c>
      <c r="I56" s="18" t="s">
        <v>93</v>
      </c>
      <c r="IV56"/>
    </row>
    <row r="57" spans="1:256" ht="15.75">
      <c r="A57" s="40"/>
      <c r="B57" s="40" t="str">
        <f t="shared" si="10"/>
        <v>player19</v>
      </c>
      <c r="C57" s="40" t="str">
        <f t="shared" si="10"/>
        <v>player21</v>
      </c>
      <c r="D57" s="40" t="str">
        <f t="shared" si="10"/>
        <v>player20</v>
      </c>
      <c r="E57" s="25">
        <v>2</v>
      </c>
      <c r="G57" s="19" t="s">
        <v>6</v>
      </c>
      <c r="H57" s="19" t="s">
        <v>8</v>
      </c>
      <c r="I57" s="18" t="s">
        <v>7</v>
      </c>
      <c r="IV57"/>
    </row>
    <row r="58" spans="1:256" ht="15.75">
      <c r="A58" s="40"/>
      <c r="B58" s="40" t="str">
        <f t="shared" si="10"/>
        <v>player2</v>
      </c>
      <c r="C58" s="40" t="str">
        <f t="shared" si="10"/>
        <v>player3</v>
      </c>
      <c r="D58" s="40" t="str">
        <f t="shared" si="10"/>
        <v>player1</v>
      </c>
      <c r="E58" s="25">
        <v>3</v>
      </c>
      <c r="G58" s="19" t="s">
        <v>11</v>
      </c>
      <c r="H58" s="19" t="s">
        <v>13</v>
      </c>
      <c r="I58" s="18" t="s">
        <v>9</v>
      </c>
      <c r="IV58"/>
    </row>
    <row r="59" spans="1:256" ht="15.75">
      <c r="A59" s="40"/>
      <c r="B59" s="40" t="str">
        <f t="shared" si="10"/>
        <v>player5</v>
      </c>
      <c r="C59" s="40" t="str">
        <f t="shared" si="10"/>
        <v>player6</v>
      </c>
      <c r="D59" s="40" t="str">
        <f t="shared" si="10"/>
        <v>player4</v>
      </c>
      <c r="E59" s="25">
        <v>4</v>
      </c>
      <c r="G59" s="19" t="s">
        <v>19</v>
      </c>
      <c r="H59" s="19" t="s">
        <v>21</v>
      </c>
      <c r="I59" s="18" t="s">
        <v>17</v>
      </c>
      <c r="IV59"/>
    </row>
    <row r="60" spans="1:256" ht="15.75">
      <c r="A60" s="37" t="s">
        <v>48</v>
      </c>
      <c r="B60" s="38">
        <f>C55+5/1440</f>
        <v>0.5451388888888888</v>
      </c>
      <c r="C60" s="38">
        <f>B60+45/1440</f>
        <v>0.5763888888888888</v>
      </c>
      <c r="D60" s="40"/>
      <c r="E60" s="25"/>
      <c r="G60" s="18"/>
      <c r="IV60"/>
    </row>
    <row r="61" spans="1:256" ht="15.75">
      <c r="A61" s="15" t="s">
        <v>143</v>
      </c>
      <c r="B61" s="38">
        <f>C60</f>
        <v>0.5763888888888888</v>
      </c>
      <c r="C61" s="38">
        <f>B61+$H$40/1440</f>
        <v>0.5972222222222222</v>
      </c>
      <c r="D61" s="40"/>
      <c r="E61" s="25"/>
      <c r="G61" s="18"/>
      <c r="IV61"/>
    </row>
    <row r="62" spans="1:256" ht="15.75">
      <c r="A62" s="37"/>
      <c r="B62" s="40" t="str">
        <f aca="true" t="shared" si="11" ref="B62:D65">VLOOKUP(G62,who21,2)</f>
        <v>player8</v>
      </c>
      <c r="C62" s="40" t="str">
        <f t="shared" si="11"/>
        <v>player9</v>
      </c>
      <c r="D62" s="40" t="str">
        <f t="shared" si="11"/>
        <v>player7</v>
      </c>
      <c r="E62" s="25">
        <v>1</v>
      </c>
      <c r="G62" s="19" t="s">
        <v>27</v>
      </c>
      <c r="H62" s="19" t="s">
        <v>29</v>
      </c>
      <c r="I62" s="19" t="s">
        <v>25</v>
      </c>
      <c r="IV62"/>
    </row>
    <row r="63" spans="1:256" ht="15.75">
      <c r="A63" s="40"/>
      <c r="B63" s="40" t="str">
        <f t="shared" si="11"/>
        <v>player11</v>
      </c>
      <c r="C63" s="40" t="str">
        <f t="shared" si="11"/>
        <v>player12</v>
      </c>
      <c r="D63" s="40" t="str">
        <f t="shared" si="11"/>
        <v>player10</v>
      </c>
      <c r="E63" s="25">
        <v>2</v>
      </c>
      <c r="G63" s="19" t="s">
        <v>35</v>
      </c>
      <c r="H63" s="19" t="s">
        <v>37</v>
      </c>
      <c r="I63" s="19" t="s">
        <v>33</v>
      </c>
      <c r="IV63"/>
    </row>
    <row r="64" spans="1:256" ht="15.75">
      <c r="A64" s="40"/>
      <c r="B64" s="40" t="str">
        <f t="shared" si="11"/>
        <v>player14</v>
      </c>
      <c r="C64" s="40" t="str">
        <f t="shared" si="11"/>
        <v>player15</v>
      </c>
      <c r="D64" s="40" t="str">
        <f t="shared" si="11"/>
        <v>player13</v>
      </c>
      <c r="E64" s="25">
        <v>3</v>
      </c>
      <c r="G64" s="19" t="s">
        <v>87</v>
      </c>
      <c r="H64" s="19" t="s">
        <v>89</v>
      </c>
      <c r="I64" s="19" t="s">
        <v>85</v>
      </c>
      <c r="IV64"/>
    </row>
    <row r="65" spans="1:256" ht="15.75">
      <c r="A65"/>
      <c r="B65" s="40" t="str">
        <f t="shared" si="11"/>
        <v>player17</v>
      </c>
      <c r="C65" s="40" t="str">
        <f t="shared" si="11"/>
        <v>player18</v>
      </c>
      <c r="D65" s="40" t="str">
        <f t="shared" si="11"/>
        <v>player16</v>
      </c>
      <c r="E65" s="39">
        <v>4</v>
      </c>
      <c r="G65" s="19" t="s">
        <v>93</v>
      </c>
      <c r="H65" s="19" t="s">
        <v>95</v>
      </c>
      <c r="I65" s="19" t="s">
        <v>91</v>
      </c>
      <c r="IV65"/>
    </row>
    <row r="66" spans="1:256" ht="15.75">
      <c r="A66" s="40"/>
      <c r="B66" s="38">
        <f>C61+$I$40/1440</f>
        <v>0.6041666666666666</v>
      </c>
      <c r="C66" s="38">
        <f>B66+$H$40/1440</f>
        <v>0.625</v>
      </c>
      <c r="D66"/>
      <c r="E66"/>
      <c r="H66" s="19"/>
      <c r="I66" s="19"/>
      <c r="IV66"/>
    </row>
    <row r="67" spans="1:256" ht="15.75">
      <c r="A67" s="15" t="s">
        <v>144</v>
      </c>
      <c r="B67" s="40" t="str">
        <f>VLOOKUP(G67,who21,2)</f>
        <v>player20</v>
      </c>
      <c r="C67" s="40" t="str">
        <f>VLOOKUP(H67,who21,2)</f>
        <v>player21</v>
      </c>
      <c r="D67" s="40" t="str">
        <f>VLOOKUP(I67,who21,2)</f>
        <v>player19</v>
      </c>
      <c r="E67" s="25"/>
      <c r="G67" s="17" t="s">
        <v>7</v>
      </c>
      <c r="H67" s="17" t="s">
        <v>8</v>
      </c>
      <c r="I67" s="17" t="s">
        <v>6</v>
      </c>
      <c r="IV67"/>
    </row>
    <row r="68" spans="1:256" ht="15.75">
      <c r="A68" s="40"/>
      <c r="B68" s="25"/>
      <c r="C68" s="25"/>
      <c r="D68" s="40"/>
      <c r="E68" s="40"/>
      <c r="G68" s="18"/>
      <c r="IV68"/>
    </row>
    <row r="69" spans="1:256" ht="15.75">
      <c r="A69" s="37" t="s">
        <v>52</v>
      </c>
      <c r="B69" s="38">
        <f>C66++$I$40/1440</f>
        <v>0.6319444444444444</v>
      </c>
      <c r="C69" s="38">
        <f>B69+$H$40/1440</f>
        <v>0.6527777777777778</v>
      </c>
      <c r="D69" s="37"/>
      <c r="E69" s="39"/>
      <c r="G69" s="18"/>
      <c r="IV69"/>
    </row>
    <row r="70" spans="1:256" ht="15.75">
      <c r="A70" s="40" t="s">
        <v>53</v>
      </c>
      <c r="B70" s="25" t="s">
        <v>54</v>
      </c>
      <c r="C70" s="25" t="s">
        <v>60</v>
      </c>
      <c r="D70" s="25"/>
      <c r="E70" s="25">
        <v>1</v>
      </c>
      <c r="G70" s="18"/>
      <c r="IV70"/>
    </row>
    <row r="71" spans="1:256" ht="15.75">
      <c r="A71" s="40" t="s">
        <v>56</v>
      </c>
      <c r="B71" s="25" t="s">
        <v>57</v>
      </c>
      <c r="C71" s="25" t="s">
        <v>145</v>
      </c>
      <c r="D71" s="25"/>
      <c r="E71" s="25">
        <v>2</v>
      </c>
      <c r="G71" s="18"/>
      <c r="IV71"/>
    </row>
    <row r="72" spans="1:256" ht="15.75">
      <c r="A72" s="40" t="s">
        <v>59</v>
      </c>
      <c r="B72" s="25" t="s">
        <v>133</v>
      </c>
      <c r="C72" s="25" t="s">
        <v>134</v>
      </c>
      <c r="D72" s="25"/>
      <c r="E72" s="25">
        <v>3</v>
      </c>
      <c r="G72" s="18"/>
      <c r="IV72"/>
    </row>
    <row r="73" spans="1:256" ht="15.75">
      <c r="A73" s="40" t="s">
        <v>62</v>
      </c>
      <c r="B73" s="25" t="s">
        <v>63</v>
      </c>
      <c r="C73" s="25" t="s">
        <v>146</v>
      </c>
      <c r="D73" s="25"/>
      <c r="E73" s="25">
        <v>4</v>
      </c>
      <c r="G73" s="18"/>
      <c r="IV73"/>
    </row>
    <row r="74" spans="1:256" ht="15.75">
      <c r="A74" s="40"/>
      <c r="B74" s="25"/>
      <c r="C74" s="25"/>
      <c r="D74" s="25"/>
      <c r="E74" s="25"/>
      <c r="G74" s="18"/>
      <c r="IV74"/>
    </row>
    <row r="75" spans="1:256" ht="15.75">
      <c r="A75" s="37" t="s">
        <v>65</v>
      </c>
      <c r="B75" s="38">
        <f>C69+$I$40/1440</f>
        <v>0.6597222222222222</v>
      </c>
      <c r="C75" s="38">
        <f>B75+$H$40/1440</f>
        <v>0.6805555555555556</v>
      </c>
      <c r="D75" s="37"/>
      <c r="E75" s="39"/>
      <c r="G75" s="18"/>
      <c r="IV75"/>
    </row>
    <row r="76" spans="1:256" ht="15.75">
      <c r="A76" s="40" t="s">
        <v>106</v>
      </c>
      <c r="B76" s="25" t="s">
        <v>66</v>
      </c>
      <c r="C76" s="25" t="s">
        <v>67</v>
      </c>
      <c r="D76" s="25"/>
      <c r="E76" s="25">
        <v>1</v>
      </c>
      <c r="G76" s="18"/>
      <c r="IV76"/>
    </row>
    <row r="77" spans="1:256" ht="15.75">
      <c r="A77" s="40" t="s">
        <v>108</v>
      </c>
      <c r="B77" s="25" t="s">
        <v>68</v>
      </c>
      <c r="C77" s="25" t="s">
        <v>69</v>
      </c>
      <c r="D77" s="25"/>
      <c r="E77" s="25">
        <v>3</v>
      </c>
      <c r="G77" s="18"/>
      <c r="IV77"/>
    </row>
    <row r="78" spans="1:256" ht="15.75">
      <c r="A78" s="40"/>
      <c r="B78" s="25"/>
      <c r="C78" s="25"/>
      <c r="D78" s="25"/>
      <c r="E78" s="25"/>
      <c r="G78" s="18"/>
      <c r="IV78"/>
    </row>
    <row r="79" spans="1:256" ht="15.75">
      <c r="A79" s="37" t="s">
        <v>70</v>
      </c>
      <c r="B79" s="38">
        <f>C75+$I$40/1440</f>
        <v>0.6875</v>
      </c>
      <c r="C79" s="38">
        <f>B79+45/1440</f>
        <v>0.71875</v>
      </c>
      <c r="D79" s="37"/>
      <c r="E79" s="39"/>
      <c r="G79" s="18"/>
      <c r="IV79"/>
    </row>
    <row r="80" spans="1:256" ht="15.75">
      <c r="A80" s="40"/>
      <c r="B80" s="25" t="s">
        <v>147</v>
      </c>
      <c r="C80" s="25" t="s">
        <v>148</v>
      </c>
      <c r="D80" s="25"/>
      <c r="E80" s="25">
        <v>2</v>
      </c>
      <c r="G80" s="18"/>
      <c r="IV80"/>
    </row>
  </sheetData>
  <sheetProtection selectLockedCells="1" selectUnlockedCells="1"/>
  <conditionalFormatting sqref="D7 D11 D15 D19 D23 D27">
    <cfRule type="expression" priority="1" dxfId="0" stopIfTrue="1">
      <formula>SUM($D$8:$D$10)&lt;&gt;0</formula>
    </cfRule>
  </conditionalFormatting>
  <conditionalFormatting sqref="D31">
    <cfRule type="expression" priority="2" dxfId="0" stopIfTrue="1">
      <formula>SUM($D$8:$D$10)&lt;&gt;0</formula>
    </cfRule>
  </conditionalFormatting>
  <printOptions/>
  <pageMargins left="0.7479166666666667" right="0.7479166666666667" top="0.39375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84">
      <selection activeCell="I37" sqref="I37"/>
    </sheetView>
  </sheetViews>
  <sheetFormatPr defaultColWidth="9.00390625" defaultRowHeight="12.75"/>
  <cols>
    <col min="1" max="1" width="11.57421875" style="0" customWidth="1"/>
    <col min="2" max="5" width="10.57421875" style="1" customWidth="1"/>
    <col min="6" max="6" width="9.00390625" style="1" customWidth="1"/>
  </cols>
  <sheetData>
    <row r="1" ht="12.75">
      <c r="A1" t="s">
        <v>109</v>
      </c>
    </row>
    <row r="2" ht="12.75">
      <c r="A2" s="2" t="s">
        <v>1</v>
      </c>
    </row>
    <row r="3" ht="12.75">
      <c r="A3" s="2" t="s">
        <v>2</v>
      </c>
    </row>
    <row r="4" ht="12.75">
      <c r="A4" t="s">
        <v>3</v>
      </c>
    </row>
    <row r="5" spans="3:10" ht="12.75">
      <c r="C5" s="3" t="s">
        <v>4</v>
      </c>
      <c r="D5" s="3" t="s">
        <v>5</v>
      </c>
      <c r="E5" s="3" t="s">
        <v>6</v>
      </c>
      <c r="F5" s="3">
        <f>SUM(F6:F9)</f>
        <v>0</v>
      </c>
      <c r="G5" s="3" t="s">
        <v>7</v>
      </c>
      <c r="H5" s="3">
        <f>SUM(H6:H9)</f>
        <v>0</v>
      </c>
      <c r="I5" s="3" t="s">
        <v>8</v>
      </c>
      <c r="J5" s="3">
        <f>SUM(J6:J9)</f>
        <v>0</v>
      </c>
    </row>
    <row r="6" spans="1:10" ht="12.75">
      <c r="A6" s="1" t="s">
        <v>9</v>
      </c>
      <c r="B6" s="1" t="s">
        <v>110</v>
      </c>
      <c r="C6" s="4">
        <f aca="true" t="shared" si="0" ref="C6:D9">SUM(E6+G6+I6)</f>
        <v>0</v>
      </c>
      <c r="D6" s="4">
        <f t="shared" si="0"/>
        <v>0</v>
      </c>
      <c r="E6" s="5"/>
      <c r="F6" s="5"/>
      <c r="G6" s="5"/>
      <c r="H6" s="5"/>
      <c r="I6" s="5"/>
      <c r="J6" s="6"/>
    </row>
    <row r="7" spans="1:10" ht="12.75">
      <c r="A7" s="1" t="s">
        <v>11</v>
      </c>
      <c r="B7" s="1" t="s">
        <v>111</v>
      </c>
      <c r="C7" s="4">
        <f t="shared" si="0"/>
        <v>0</v>
      </c>
      <c r="D7" s="4">
        <f t="shared" si="0"/>
        <v>0</v>
      </c>
      <c r="E7" s="7"/>
      <c r="F7" s="7"/>
      <c r="G7" s="7"/>
      <c r="H7" s="7"/>
      <c r="I7" s="7"/>
      <c r="J7" s="8"/>
    </row>
    <row r="8" spans="1:10" ht="12.75">
      <c r="A8" s="1" t="s">
        <v>13</v>
      </c>
      <c r="B8" s="1" t="s">
        <v>112</v>
      </c>
      <c r="C8" s="4">
        <f t="shared" si="0"/>
        <v>0</v>
      </c>
      <c r="D8" s="4">
        <f t="shared" si="0"/>
        <v>0</v>
      </c>
      <c r="E8" s="7"/>
      <c r="F8" s="7"/>
      <c r="G8" s="7"/>
      <c r="H8" s="7"/>
      <c r="I8" s="7"/>
      <c r="J8" s="8"/>
    </row>
    <row r="9" spans="1:10" ht="12.75">
      <c r="A9" s="1" t="s">
        <v>15</v>
      </c>
      <c r="B9" s="1" t="s">
        <v>113</v>
      </c>
      <c r="C9" s="4">
        <f t="shared" si="0"/>
        <v>0</v>
      </c>
      <c r="D9" s="4">
        <f t="shared" si="0"/>
        <v>0</v>
      </c>
      <c r="E9" s="9"/>
      <c r="F9" s="9"/>
      <c r="G9" s="9"/>
      <c r="H9" s="9"/>
      <c r="I9" s="9"/>
      <c r="J9" s="10"/>
    </row>
    <row r="10" spans="1:10" ht="12.75">
      <c r="A10" s="1"/>
      <c r="C10" t="s">
        <v>4</v>
      </c>
      <c r="D10" t="s">
        <v>5</v>
      </c>
      <c r="E10" s="3" t="s">
        <v>6</v>
      </c>
      <c r="F10" s="1">
        <f>SUM(F11:F14)</f>
        <v>0</v>
      </c>
      <c r="G10" s="3" t="s">
        <v>7</v>
      </c>
      <c r="H10" s="1">
        <f>SUM(H11:H14)</f>
        <v>0</v>
      </c>
      <c r="I10" s="3" t="s">
        <v>8</v>
      </c>
      <c r="J10" s="1">
        <f>SUM(J11:J14)</f>
        <v>0</v>
      </c>
    </row>
    <row r="11" spans="1:10" ht="12.75">
      <c r="A11" s="1" t="s">
        <v>17</v>
      </c>
      <c r="B11" s="1" t="s">
        <v>114</v>
      </c>
      <c r="C11" s="4">
        <f aca="true" t="shared" si="1" ref="C11:D14">SUM(E11+G11+I11)</f>
        <v>0</v>
      </c>
      <c r="D11" s="4">
        <f t="shared" si="1"/>
        <v>0</v>
      </c>
      <c r="E11" s="5"/>
      <c r="F11" s="5"/>
      <c r="G11" s="5"/>
      <c r="H11" s="5"/>
      <c r="I11" s="5"/>
      <c r="J11" s="6"/>
    </row>
    <row r="12" spans="1:10" ht="12.75">
      <c r="A12" s="1" t="s">
        <v>19</v>
      </c>
      <c r="B12" s="1" t="s">
        <v>115</v>
      </c>
      <c r="C12" s="4">
        <f t="shared" si="1"/>
        <v>0</v>
      </c>
      <c r="D12" s="4">
        <f t="shared" si="1"/>
        <v>0</v>
      </c>
      <c r="E12" s="7"/>
      <c r="F12" s="7"/>
      <c r="G12" s="7"/>
      <c r="H12" s="7"/>
      <c r="I12" s="7"/>
      <c r="J12" s="8"/>
    </row>
    <row r="13" spans="1:10" ht="12.75">
      <c r="A13" s="1" t="s">
        <v>21</v>
      </c>
      <c r="B13" s="1" t="s">
        <v>116</v>
      </c>
      <c r="C13" s="4">
        <f t="shared" si="1"/>
        <v>0</v>
      </c>
      <c r="D13" s="4">
        <f t="shared" si="1"/>
        <v>0</v>
      </c>
      <c r="E13" s="7"/>
      <c r="F13" s="7"/>
      <c r="G13" s="7"/>
      <c r="H13" s="7"/>
      <c r="I13" s="7"/>
      <c r="J13" s="8"/>
    </row>
    <row r="14" spans="1:10" ht="12.75">
      <c r="A14" s="1" t="s">
        <v>23</v>
      </c>
      <c r="B14" s="1" t="s">
        <v>117</v>
      </c>
      <c r="C14" s="4">
        <f t="shared" si="1"/>
        <v>0</v>
      </c>
      <c r="D14" s="4">
        <f t="shared" si="1"/>
        <v>0</v>
      </c>
      <c r="E14" s="9"/>
      <c r="F14" s="9"/>
      <c r="G14" s="9"/>
      <c r="H14" s="9"/>
      <c r="I14" s="9"/>
      <c r="J14" s="10"/>
    </row>
    <row r="15" spans="1:10" ht="12.75">
      <c r="A15" s="1"/>
      <c r="C15" t="s">
        <v>4</v>
      </c>
      <c r="D15" t="s">
        <v>5</v>
      </c>
      <c r="E15" s="3" t="s">
        <v>6</v>
      </c>
      <c r="F15" s="1">
        <f>SUM(F16:F19)</f>
        <v>0</v>
      </c>
      <c r="G15" s="3" t="s">
        <v>7</v>
      </c>
      <c r="H15" s="1">
        <f>SUM(H16:H19)</f>
        <v>0</v>
      </c>
      <c r="I15" s="3" t="s">
        <v>8</v>
      </c>
      <c r="J15" s="1">
        <f>SUM(J16:J19)</f>
        <v>0</v>
      </c>
    </row>
    <row r="16" spans="1:10" ht="12.75">
      <c r="A16" s="1" t="s">
        <v>25</v>
      </c>
      <c r="B16" s="1" t="s">
        <v>118</v>
      </c>
      <c r="C16" s="4">
        <f aca="true" t="shared" si="2" ref="C16:D19">SUM(E16+G16+I16)</f>
        <v>0</v>
      </c>
      <c r="D16" s="4">
        <f t="shared" si="2"/>
        <v>0</v>
      </c>
      <c r="E16" s="5"/>
      <c r="F16" s="5"/>
      <c r="G16" s="5"/>
      <c r="H16" s="5"/>
      <c r="I16" s="5"/>
      <c r="J16" s="6"/>
    </row>
    <row r="17" spans="1:10" ht="12.75">
      <c r="A17" s="1" t="s">
        <v>27</v>
      </c>
      <c r="B17" s="1" t="s">
        <v>119</v>
      </c>
      <c r="C17" s="4">
        <f t="shared" si="2"/>
        <v>0</v>
      </c>
      <c r="D17" s="4">
        <f t="shared" si="2"/>
        <v>0</v>
      </c>
      <c r="E17" s="7"/>
      <c r="F17" s="7"/>
      <c r="G17" s="7"/>
      <c r="H17" s="7"/>
      <c r="I17" s="7"/>
      <c r="J17" s="8"/>
    </row>
    <row r="18" spans="1:10" ht="12.75">
      <c r="A18" s="1" t="s">
        <v>29</v>
      </c>
      <c r="B18" s="1" t="s">
        <v>120</v>
      </c>
      <c r="C18" s="4">
        <f t="shared" si="2"/>
        <v>0</v>
      </c>
      <c r="D18" s="4">
        <f t="shared" si="2"/>
        <v>0</v>
      </c>
      <c r="E18" s="7"/>
      <c r="F18" s="7"/>
      <c r="G18" s="7"/>
      <c r="H18" s="7"/>
      <c r="I18" s="7"/>
      <c r="J18" s="8"/>
    </row>
    <row r="19" spans="1:10" ht="12.75">
      <c r="A19" s="1" t="s">
        <v>31</v>
      </c>
      <c r="B19" s="1" t="s">
        <v>121</v>
      </c>
      <c r="C19" s="4">
        <f t="shared" si="2"/>
        <v>0</v>
      </c>
      <c r="D19" s="4">
        <f t="shared" si="2"/>
        <v>0</v>
      </c>
      <c r="E19" s="9"/>
      <c r="F19" s="9"/>
      <c r="G19" s="9"/>
      <c r="H19" s="9"/>
      <c r="I19" s="9"/>
      <c r="J19" s="10"/>
    </row>
    <row r="20" spans="1:10" ht="12.75">
      <c r="A20" s="1"/>
      <c r="C20" t="s">
        <v>4</v>
      </c>
      <c r="D20" t="s">
        <v>5</v>
      </c>
      <c r="E20" s="3" t="s">
        <v>6</v>
      </c>
      <c r="F20" s="1">
        <f>SUM(F21:F24)</f>
        <v>0</v>
      </c>
      <c r="G20" s="3" t="s">
        <v>7</v>
      </c>
      <c r="H20" s="1">
        <f>SUM(H21:H24)</f>
        <v>0</v>
      </c>
      <c r="I20" s="3" t="s">
        <v>8</v>
      </c>
      <c r="J20" s="1">
        <f>SUM(J21:J24)</f>
        <v>0</v>
      </c>
    </row>
    <row r="21" spans="1:10" ht="12.75">
      <c r="A21" s="1" t="s">
        <v>33</v>
      </c>
      <c r="B21" s="1" t="s">
        <v>122</v>
      </c>
      <c r="C21" s="4">
        <f aca="true" t="shared" si="3" ref="C21:D24">SUM(E21+G21+I21)</f>
        <v>0</v>
      </c>
      <c r="D21" s="4">
        <f t="shared" si="3"/>
        <v>0</v>
      </c>
      <c r="E21" s="5"/>
      <c r="F21" s="5"/>
      <c r="G21" s="5"/>
      <c r="H21" s="5"/>
      <c r="I21" s="5"/>
      <c r="J21" s="6"/>
    </row>
    <row r="22" spans="1:10" ht="12.75">
      <c r="A22" s="1" t="s">
        <v>35</v>
      </c>
      <c r="B22" s="1" t="s">
        <v>123</v>
      </c>
      <c r="C22" s="4">
        <f t="shared" si="3"/>
        <v>0</v>
      </c>
      <c r="D22" s="4">
        <f t="shared" si="3"/>
        <v>0</v>
      </c>
      <c r="E22" s="7"/>
      <c r="F22" s="7"/>
      <c r="G22" s="7"/>
      <c r="H22" s="7"/>
      <c r="I22" s="7"/>
      <c r="J22" s="8"/>
    </row>
    <row r="23" spans="1:10" ht="12.75">
      <c r="A23" s="1" t="s">
        <v>37</v>
      </c>
      <c r="B23" s="1" t="s">
        <v>124</v>
      </c>
      <c r="C23" s="4">
        <f t="shared" si="3"/>
        <v>0</v>
      </c>
      <c r="D23" s="4">
        <f t="shared" si="3"/>
        <v>0</v>
      </c>
      <c r="E23" s="7"/>
      <c r="F23" s="7"/>
      <c r="G23" s="7"/>
      <c r="H23" s="7"/>
      <c r="I23" s="7"/>
      <c r="J23" s="8"/>
    </row>
    <row r="24" spans="1:10" ht="12.75">
      <c r="A24" s="1" t="s">
        <v>39</v>
      </c>
      <c r="B24" s="1" t="s">
        <v>125</v>
      </c>
      <c r="C24" s="4">
        <f t="shared" si="3"/>
        <v>0</v>
      </c>
      <c r="D24" s="4">
        <f t="shared" si="3"/>
        <v>0</v>
      </c>
      <c r="E24" s="9"/>
      <c r="F24" s="9"/>
      <c r="G24" s="9"/>
      <c r="H24" s="9"/>
      <c r="I24" s="9"/>
      <c r="J24" s="10"/>
    </row>
    <row r="25" spans="1:10" ht="12.75">
      <c r="A25" s="1"/>
      <c r="C25" t="s">
        <v>4</v>
      </c>
      <c r="D25" t="s">
        <v>5</v>
      </c>
      <c r="E25" s="3" t="s">
        <v>6</v>
      </c>
      <c r="F25" s="1">
        <f>SUM(F26:F29)</f>
        <v>0</v>
      </c>
      <c r="G25" s="3" t="s">
        <v>7</v>
      </c>
      <c r="H25" s="1">
        <f>SUM(H26:H29)</f>
        <v>0</v>
      </c>
      <c r="I25" s="3" t="s">
        <v>8</v>
      </c>
      <c r="J25" s="1">
        <f>SUM(J26:J29)</f>
        <v>0</v>
      </c>
    </row>
    <row r="26" spans="1:10" ht="12.75">
      <c r="A26" s="1" t="s">
        <v>85</v>
      </c>
      <c r="B26" s="1" t="s">
        <v>126</v>
      </c>
      <c r="C26" s="4">
        <f aca="true" t="shared" si="4" ref="C26:D29">SUM(E26+G26+I26)</f>
        <v>0</v>
      </c>
      <c r="D26" s="4">
        <f t="shared" si="4"/>
        <v>0</v>
      </c>
      <c r="E26" s="5"/>
      <c r="F26" s="5"/>
      <c r="G26" s="5"/>
      <c r="H26" s="5"/>
      <c r="I26" s="5"/>
      <c r="J26" s="6"/>
    </row>
    <row r="27" spans="1:10" ht="12.75">
      <c r="A27" s="1" t="s">
        <v>87</v>
      </c>
      <c r="B27" s="1" t="s">
        <v>127</v>
      </c>
      <c r="C27" s="4">
        <f t="shared" si="4"/>
        <v>0</v>
      </c>
      <c r="D27" s="4">
        <f t="shared" si="4"/>
        <v>0</v>
      </c>
      <c r="E27" s="7"/>
      <c r="F27" s="7"/>
      <c r="G27" s="7"/>
      <c r="H27" s="7"/>
      <c r="I27" s="7"/>
      <c r="J27" s="8"/>
    </row>
    <row r="28" spans="1:10" ht="12.75">
      <c r="A28" s="1" t="s">
        <v>89</v>
      </c>
      <c r="B28" s="1" t="s">
        <v>128</v>
      </c>
      <c r="C28" s="4">
        <f t="shared" si="4"/>
        <v>0</v>
      </c>
      <c r="D28" s="4">
        <f t="shared" si="4"/>
        <v>0</v>
      </c>
      <c r="E28" s="7"/>
      <c r="F28" s="7"/>
      <c r="G28" s="7"/>
      <c r="H28" s="7"/>
      <c r="I28" s="7"/>
      <c r="J28" s="8"/>
    </row>
    <row r="29" spans="1:10" ht="12.75">
      <c r="A29" s="1" t="s">
        <v>129</v>
      </c>
      <c r="B29" s="1" t="s">
        <v>130</v>
      </c>
      <c r="C29" s="4">
        <f t="shared" si="4"/>
        <v>0</v>
      </c>
      <c r="D29" s="4">
        <f t="shared" si="4"/>
        <v>0</v>
      </c>
      <c r="E29" s="9"/>
      <c r="F29" s="9"/>
      <c r="G29" s="9"/>
      <c r="H29" s="9"/>
      <c r="I29" s="9"/>
      <c r="J29" s="10"/>
    </row>
    <row r="30" spans="1:10" ht="12.75">
      <c r="A30" s="1"/>
      <c r="C30" t="s">
        <v>4</v>
      </c>
      <c r="D30" t="s">
        <v>5</v>
      </c>
      <c r="E30" s="3" t="s">
        <v>6</v>
      </c>
      <c r="F30" s="1">
        <f>SUM(F31:F34)</f>
        <v>0</v>
      </c>
      <c r="G30" s="3" t="s">
        <v>7</v>
      </c>
      <c r="H30" s="1">
        <f>SUM(H31:H34)</f>
        <v>0</v>
      </c>
      <c r="I30" s="3" t="s">
        <v>8</v>
      </c>
      <c r="J30" s="1">
        <f>SUM(J31:J34)</f>
        <v>0</v>
      </c>
    </row>
    <row r="31" spans="1:10" ht="12.75">
      <c r="A31" s="1" t="s">
        <v>91</v>
      </c>
      <c r="B31" s="1" t="s">
        <v>149</v>
      </c>
      <c r="C31" s="4">
        <f aca="true" t="shared" si="5" ref="C31:D34">SUM(E31+G31+I31)</f>
        <v>0</v>
      </c>
      <c r="D31" s="4">
        <f t="shared" si="5"/>
        <v>0</v>
      </c>
      <c r="E31" s="9"/>
      <c r="F31" s="9"/>
      <c r="G31" s="9"/>
      <c r="H31" s="9"/>
      <c r="I31" s="9"/>
      <c r="J31" s="10"/>
    </row>
    <row r="32" spans="1:10" ht="12.75">
      <c r="A32" s="1" t="s">
        <v>93</v>
      </c>
      <c r="B32" s="1" t="s">
        <v>150</v>
      </c>
      <c r="C32" s="4">
        <f t="shared" si="5"/>
        <v>0</v>
      </c>
      <c r="D32" s="4">
        <f t="shared" si="5"/>
        <v>0</v>
      </c>
      <c r="E32" s="9"/>
      <c r="F32" s="9"/>
      <c r="G32" s="9"/>
      <c r="H32" s="9"/>
      <c r="I32" s="9"/>
      <c r="J32" s="10"/>
    </row>
    <row r="33" spans="1:10" ht="12.75">
      <c r="A33" s="1" t="s">
        <v>95</v>
      </c>
      <c r="B33" s="1" t="s">
        <v>151</v>
      </c>
      <c r="C33" s="4">
        <f t="shared" si="5"/>
        <v>0</v>
      </c>
      <c r="D33" s="4">
        <f t="shared" si="5"/>
        <v>0</v>
      </c>
      <c r="E33" s="9"/>
      <c r="F33" s="9"/>
      <c r="G33" s="9"/>
      <c r="H33" s="9"/>
      <c r="I33" s="9"/>
      <c r="J33" s="10"/>
    </row>
    <row r="34" spans="1:10" ht="12.75">
      <c r="A34" s="1" t="s">
        <v>152</v>
      </c>
      <c r="B34" s="1" t="s">
        <v>153</v>
      </c>
      <c r="C34" s="4">
        <f t="shared" si="5"/>
        <v>0</v>
      </c>
      <c r="D34" s="4">
        <f t="shared" si="5"/>
        <v>0</v>
      </c>
      <c r="E34" s="9"/>
      <c r="F34" s="9"/>
      <c r="G34" s="9"/>
      <c r="H34" s="9"/>
      <c r="I34" s="9"/>
      <c r="J34" s="10"/>
    </row>
    <row r="36" spans="1:9" ht="15.75">
      <c r="A36" s="11" t="s">
        <v>41</v>
      </c>
      <c r="B36" s="12">
        <v>0.4166666666666667</v>
      </c>
      <c r="C36" s="12">
        <f>B36+1/48</f>
        <v>0.4375</v>
      </c>
      <c r="D36" s="1" t="s">
        <v>42</v>
      </c>
      <c r="E36" s="1" t="s">
        <v>43</v>
      </c>
      <c r="G36" s="19" t="s">
        <v>44</v>
      </c>
      <c r="H36" s="19">
        <v>30</v>
      </c>
      <c r="I36" s="18">
        <v>10</v>
      </c>
    </row>
    <row r="37" spans="2:9" ht="12.75">
      <c r="B37" s="1" t="str">
        <f aca="true" t="shared" si="6" ref="B37:D40">VLOOKUP(G37,who24,2)</f>
        <v>p1</v>
      </c>
      <c r="C37" s="1" t="str">
        <f t="shared" si="6"/>
        <v>p2</v>
      </c>
      <c r="D37" s="1" t="str">
        <f t="shared" si="6"/>
        <v>p9</v>
      </c>
      <c r="E37" s="1">
        <v>1</v>
      </c>
      <c r="G37" s="14" t="s">
        <v>9</v>
      </c>
      <c r="H37" s="14" t="s">
        <v>11</v>
      </c>
      <c r="I37" s="13" t="s">
        <v>25</v>
      </c>
    </row>
    <row r="38" spans="2:9" ht="12.75">
      <c r="B38" s="1" t="str">
        <f t="shared" si="6"/>
        <v>p3</v>
      </c>
      <c r="C38" s="1" t="str">
        <f t="shared" si="6"/>
        <v>p4</v>
      </c>
      <c r="D38" s="1" t="str">
        <f t="shared" si="6"/>
        <v>p10</v>
      </c>
      <c r="E38" s="1">
        <v>2</v>
      </c>
      <c r="G38" s="14" t="s">
        <v>13</v>
      </c>
      <c r="H38" s="14" t="s">
        <v>15</v>
      </c>
      <c r="I38" s="13" t="s">
        <v>27</v>
      </c>
    </row>
    <row r="39" spans="2:9" ht="12.75">
      <c r="B39" s="1" t="str">
        <f t="shared" si="6"/>
        <v>p5</v>
      </c>
      <c r="C39" s="1" t="str">
        <f t="shared" si="6"/>
        <v>p6</v>
      </c>
      <c r="D39" s="1" t="str">
        <f t="shared" si="6"/>
        <v>p11</v>
      </c>
      <c r="E39" s="1">
        <v>3</v>
      </c>
      <c r="G39" s="14" t="s">
        <v>17</v>
      </c>
      <c r="H39" s="14" t="s">
        <v>19</v>
      </c>
      <c r="I39" s="13" t="s">
        <v>29</v>
      </c>
    </row>
    <row r="40" spans="2:9" ht="12.75">
      <c r="B40" s="1" t="str">
        <f t="shared" si="6"/>
        <v>p7</v>
      </c>
      <c r="C40" s="1" t="str">
        <f t="shared" si="6"/>
        <v>p8</v>
      </c>
      <c r="D40" s="1" t="str">
        <f t="shared" si="6"/>
        <v>p12</v>
      </c>
      <c r="E40" s="1">
        <v>4</v>
      </c>
      <c r="G40" s="14" t="s">
        <v>21</v>
      </c>
      <c r="H40" s="14" t="s">
        <v>23</v>
      </c>
      <c r="I40" s="13" t="s">
        <v>31</v>
      </c>
    </row>
    <row r="41" spans="1:9" ht="12.75">
      <c r="A41" s="11" t="s">
        <v>45</v>
      </c>
      <c r="B41" s="12">
        <f>C36+$I$36/1440</f>
        <v>0.4444444444444444</v>
      </c>
      <c r="C41" s="12">
        <f>B41+1/48</f>
        <v>0.46527777777777773</v>
      </c>
      <c r="G41" s="14"/>
      <c r="H41" s="14"/>
      <c r="I41" s="13"/>
    </row>
    <row r="42" spans="2:9" ht="12.75">
      <c r="B42" s="1" t="str">
        <f aca="true" t="shared" si="7" ref="B42:D45">VLOOKUP(G42,who24,2)</f>
        <v>p9</v>
      </c>
      <c r="C42" s="1" t="str">
        <f t="shared" si="7"/>
        <v>p10</v>
      </c>
      <c r="D42" s="1" t="str">
        <f t="shared" si="7"/>
        <v>p1</v>
      </c>
      <c r="E42" s="1">
        <v>1</v>
      </c>
      <c r="G42" s="14" t="s">
        <v>25</v>
      </c>
      <c r="H42" s="14" t="s">
        <v>27</v>
      </c>
      <c r="I42" s="13" t="s">
        <v>9</v>
      </c>
    </row>
    <row r="43" spans="2:9" ht="12.75">
      <c r="B43" s="1" t="str">
        <f t="shared" si="7"/>
        <v>p11</v>
      </c>
      <c r="C43" s="1" t="str">
        <f t="shared" si="7"/>
        <v>p12</v>
      </c>
      <c r="D43" s="1" t="str">
        <f t="shared" si="7"/>
        <v>p2</v>
      </c>
      <c r="E43" s="1">
        <v>2</v>
      </c>
      <c r="G43" s="14" t="s">
        <v>29</v>
      </c>
      <c r="H43" s="14" t="s">
        <v>31</v>
      </c>
      <c r="I43" s="13" t="s">
        <v>11</v>
      </c>
    </row>
    <row r="44" spans="2:9" ht="12.75">
      <c r="B44" s="1" t="str">
        <f t="shared" si="7"/>
        <v>p13</v>
      </c>
      <c r="C44" s="1" t="str">
        <f t="shared" si="7"/>
        <v>p14</v>
      </c>
      <c r="D44" s="1" t="str">
        <f t="shared" si="7"/>
        <v>p3</v>
      </c>
      <c r="E44" s="1">
        <v>3</v>
      </c>
      <c r="G44" s="14" t="s">
        <v>33</v>
      </c>
      <c r="H44" s="14" t="s">
        <v>35</v>
      </c>
      <c r="I44" s="13" t="s">
        <v>13</v>
      </c>
    </row>
    <row r="45" spans="2:9" ht="12.75">
      <c r="B45" s="1" t="str">
        <f t="shared" si="7"/>
        <v>p15</v>
      </c>
      <c r="C45" s="1" t="str">
        <f t="shared" si="7"/>
        <v>p16</v>
      </c>
      <c r="D45" s="1" t="str">
        <f t="shared" si="7"/>
        <v>p4</v>
      </c>
      <c r="E45" s="1">
        <v>4</v>
      </c>
      <c r="G45" s="14" t="s">
        <v>37</v>
      </c>
      <c r="H45" s="14" t="s">
        <v>39</v>
      </c>
      <c r="I45" s="13" t="s">
        <v>15</v>
      </c>
    </row>
    <row r="46" spans="1:9" ht="12.75">
      <c r="A46" s="11" t="s">
        <v>46</v>
      </c>
      <c r="B46" s="12">
        <f>C41+$I$36/1440</f>
        <v>0.47222222222222215</v>
      </c>
      <c r="C46" s="12">
        <f>B46+1/48</f>
        <v>0.49305555555555547</v>
      </c>
      <c r="G46" s="14"/>
      <c r="H46" s="14"/>
      <c r="I46" s="13"/>
    </row>
    <row r="47" spans="2:9" ht="12.75">
      <c r="B47" s="1" t="str">
        <f aca="true" t="shared" si="8" ref="B47:C50">VLOOKUP(G47,who24,2)</f>
        <v>p17</v>
      </c>
      <c r="C47" s="1" t="str">
        <f t="shared" si="8"/>
        <v>p18</v>
      </c>
      <c r="D47" s="1" t="str">
        <f>VLOOKUP(I52,who24,2)</f>
        <v>p13</v>
      </c>
      <c r="E47" s="1">
        <v>1</v>
      </c>
      <c r="G47" s="17" t="s">
        <v>85</v>
      </c>
      <c r="H47" s="17" t="s">
        <v>87</v>
      </c>
      <c r="I47" t="s">
        <v>17</v>
      </c>
    </row>
    <row r="48" spans="2:9" ht="12.75">
      <c r="B48" s="1" t="str">
        <f t="shared" si="8"/>
        <v>p19</v>
      </c>
      <c r="C48" s="1" t="str">
        <f t="shared" si="8"/>
        <v>p20</v>
      </c>
      <c r="D48" s="1" t="str">
        <f>VLOOKUP(I53,who24,2)</f>
        <v>p14</v>
      </c>
      <c r="E48" s="1">
        <v>2</v>
      </c>
      <c r="G48" s="17" t="s">
        <v>89</v>
      </c>
      <c r="H48" s="17" t="s">
        <v>129</v>
      </c>
      <c r="I48" t="s">
        <v>19</v>
      </c>
    </row>
    <row r="49" spans="2:9" ht="12.75">
      <c r="B49" s="1" t="str">
        <f t="shared" si="8"/>
        <v>p21</v>
      </c>
      <c r="C49" s="1" t="str">
        <f t="shared" si="8"/>
        <v>p22</v>
      </c>
      <c r="D49" s="1" t="s">
        <v>124</v>
      </c>
      <c r="E49" s="1">
        <v>3</v>
      </c>
      <c r="G49" s="17" t="s">
        <v>91</v>
      </c>
      <c r="H49" s="17" t="s">
        <v>93</v>
      </c>
      <c r="I49" t="s">
        <v>21</v>
      </c>
    </row>
    <row r="50" spans="2:9" ht="12.75">
      <c r="B50" s="1" t="str">
        <f t="shared" si="8"/>
        <v>p23</v>
      </c>
      <c r="C50" s="1" t="str">
        <f t="shared" si="8"/>
        <v>p24</v>
      </c>
      <c r="D50" s="1" t="s">
        <v>125</v>
      </c>
      <c r="E50" s="1">
        <v>4</v>
      </c>
      <c r="G50" s="17" t="s">
        <v>95</v>
      </c>
      <c r="H50" s="17" t="s">
        <v>152</v>
      </c>
      <c r="I50" t="s">
        <v>23</v>
      </c>
    </row>
    <row r="51" spans="1:8" ht="12.75">
      <c r="A51" s="11" t="s">
        <v>47</v>
      </c>
      <c r="B51" s="12">
        <f>C46+$I$36/1440</f>
        <v>0.4999999999999999</v>
      </c>
      <c r="C51" s="12">
        <f>B51+1/48</f>
        <v>0.5208333333333333</v>
      </c>
      <c r="G51" s="17"/>
      <c r="H51" s="17"/>
    </row>
    <row r="52" spans="2:9" ht="12.75">
      <c r="B52" s="1" t="s">
        <v>110</v>
      </c>
      <c r="C52" s="1" t="str">
        <f>VLOOKUP(H52,who24,2)</f>
        <v>p3</v>
      </c>
      <c r="D52" s="1" t="str">
        <f>VLOOKUP(I54,who24,2)</f>
        <v>p15</v>
      </c>
      <c r="E52" s="1">
        <v>1</v>
      </c>
      <c r="G52" s="14" t="s">
        <v>9</v>
      </c>
      <c r="H52" s="14" t="s">
        <v>13</v>
      </c>
      <c r="I52" s="13" t="s">
        <v>33</v>
      </c>
    </row>
    <row r="53" spans="2:9" ht="12.75">
      <c r="B53" s="1" t="str">
        <f>VLOOKUP(G53,who24,2)</f>
        <v>p2</v>
      </c>
      <c r="C53" s="1" t="str">
        <f>VLOOKUP(H53,who24,2)</f>
        <v>p4</v>
      </c>
      <c r="D53" s="1" t="str">
        <f>VLOOKUP(I55,who24,2)</f>
        <v>p16</v>
      </c>
      <c r="E53" s="1">
        <v>2</v>
      </c>
      <c r="G53" s="14" t="s">
        <v>11</v>
      </c>
      <c r="H53" s="14" t="s">
        <v>15</v>
      </c>
      <c r="I53" s="13" t="s">
        <v>35</v>
      </c>
    </row>
    <row r="54" spans="2:9" ht="12.75">
      <c r="B54" s="1" t="str">
        <f>VLOOKUP(G54,who24,2)</f>
        <v>p5</v>
      </c>
      <c r="C54" s="1" t="str">
        <f>VLOOKUP(H54,who24,2)</f>
        <v>p7</v>
      </c>
      <c r="D54" s="1" t="str">
        <f>VLOOKUP(I58,who24,2)</f>
        <v>p5</v>
      </c>
      <c r="E54" s="1">
        <v>3</v>
      </c>
      <c r="F54"/>
      <c r="G54" s="14" t="s">
        <v>17</v>
      </c>
      <c r="H54" s="14" t="s">
        <v>21</v>
      </c>
      <c r="I54" s="13" t="s">
        <v>37</v>
      </c>
    </row>
    <row r="55" spans="2:9" ht="12.75">
      <c r="B55" s="1" t="str">
        <f>VLOOKUP(G55,who24,2)</f>
        <v>p6</v>
      </c>
      <c r="C55" s="1" t="str">
        <f>VLOOKUP(H55,who24,2)</f>
        <v>p8</v>
      </c>
      <c r="D55" s="1" t="str">
        <f>VLOOKUP(I59,who24,2)</f>
        <v>p6</v>
      </c>
      <c r="E55" s="1">
        <v>4</v>
      </c>
      <c r="F55"/>
      <c r="G55" s="14" t="s">
        <v>19</v>
      </c>
      <c r="H55" s="14" t="s">
        <v>23</v>
      </c>
      <c r="I55" s="13" t="s">
        <v>39</v>
      </c>
    </row>
    <row r="56" spans="1:9" ht="12.75">
      <c r="A56" s="15" t="s">
        <v>48</v>
      </c>
      <c r="B56" s="12">
        <f>C51</f>
        <v>0.5208333333333333</v>
      </c>
      <c r="C56" s="12">
        <f>B56+1/48</f>
        <v>0.5416666666666666</v>
      </c>
      <c r="E56"/>
      <c r="F56"/>
      <c r="G56" s="14"/>
      <c r="H56" s="14"/>
      <c r="I56" s="13"/>
    </row>
    <row r="57" spans="1:9" ht="12.75">
      <c r="A57" s="11" t="s">
        <v>49</v>
      </c>
      <c r="B57" s="12">
        <f>C56</f>
        <v>0.5416666666666666</v>
      </c>
      <c r="C57" s="12">
        <f>B57+1/48</f>
        <v>0.5625</v>
      </c>
      <c r="E57"/>
      <c r="F57"/>
      <c r="G57" s="14"/>
      <c r="H57" s="14"/>
      <c r="I57" s="13"/>
    </row>
    <row r="58" spans="2:9" ht="12.75">
      <c r="B58" s="1" t="str">
        <f aca="true" t="shared" si="9" ref="B58:C61">VLOOKUP(G58,who24,2)</f>
        <v>p9</v>
      </c>
      <c r="C58" s="1" t="str">
        <f t="shared" si="9"/>
        <v>p11</v>
      </c>
      <c r="D58" s="1" t="str">
        <f>VLOOKUP(I63,who24,2)</f>
        <v>p7</v>
      </c>
      <c r="E58" s="1">
        <v>1</v>
      </c>
      <c r="F58"/>
      <c r="G58" s="14" t="s">
        <v>25</v>
      </c>
      <c r="H58" s="14" t="s">
        <v>29</v>
      </c>
      <c r="I58" s="13" t="s">
        <v>17</v>
      </c>
    </row>
    <row r="59" spans="2:9" ht="12.75">
      <c r="B59" s="1" t="str">
        <f t="shared" si="9"/>
        <v>p10</v>
      </c>
      <c r="C59" s="1" t="str">
        <f t="shared" si="9"/>
        <v>p12</v>
      </c>
      <c r="D59" s="1" t="str">
        <f>VLOOKUP(I64,who24,2)</f>
        <v>p8</v>
      </c>
      <c r="E59" s="1">
        <v>2</v>
      </c>
      <c r="F59"/>
      <c r="G59" s="14" t="s">
        <v>27</v>
      </c>
      <c r="H59" s="14" t="s">
        <v>31</v>
      </c>
      <c r="I59" s="13" t="s">
        <v>19</v>
      </c>
    </row>
    <row r="60" spans="2:9" ht="12.75">
      <c r="B60" s="1" t="str">
        <f t="shared" si="9"/>
        <v>p13</v>
      </c>
      <c r="C60" s="1" t="str">
        <f t="shared" si="9"/>
        <v>p15</v>
      </c>
      <c r="D60" s="1" t="str">
        <f>VLOOKUP(I65,who24,2)</f>
        <v>p7</v>
      </c>
      <c r="E60" s="1">
        <v>3</v>
      </c>
      <c r="G60" s="17" t="s">
        <v>33</v>
      </c>
      <c r="H60" s="17" t="s">
        <v>37</v>
      </c>
      <c r="I60" t="s">
        <v>21</v>
      </c>
    </row>
    <row r="61" spans="2:9" ht="12.75">
      <c r="B61" s="1" t="str">
        <f t="shared" si="9"/>
        <v>p14</v>
      </c>
      <c r="C61" s="1" t="str">
        <f t="shared" si="9"/>
        <v>p16</v>
      </c>
      <c r="D61" s="1" t="str">
        <f>VLOOKUP(I66,who24,2)</f>
        <v>p8</v>
      </c>
      <c r="E61" s="1">
        <v>4</v>
      </c>
      <c r="G61" s="17" t="s">
        <v>35</v>
      </c>
      <c r="H61" s="17" t="s">
        <v>39</v>
      </c>
      <c r="I61" t="s">
        <v>23</v>
      </c>
    </row>
    <row r="62" spans="1:3" ht="12.75">
      <c r="A62" s="11" t="s">
        <v>50</v>
      </c>
      <c r="B62" s="12">
        <f>C57+$I$36/1440</f>
        <v>0.5694444444444444</v>
      </c>
      <c r="C62" s="12">
        <f>B62+1/48</f>
        <v>0.5902777777777778</v>
      </c>
    </row>
    <row r="63" spans="2:9" ht="12.75">
      <c r="B63" s="1" t="str">
        <f aca="true" t="shared" si="10" ref="B63:D64">VLOOKUP(G63,who24,2)</f>
        <v>p17</v>
      </c>
      <c r="C63" s="1" t="str">
        <f t="shared" si="10"/>
        <v>p19</v>
      </c>
      <c r="D63" s="1" t="str">
        <f t="shared" si="10"/>
        <v>p7</v>
      </c>
      <c r="E63" s="1">
        <v>1</v>
      </c>
      <c r="G63" s="14" t="s">
        <v>85</v>
      </c>
      <c r="H63" s="14" t="s">
        <v>89</v>
      </c>
      <c r="I63" s="13" t="s">
        <v>21</v>
      </c>
    </row>
    <row r="64" spans="2:13" ht="12.75">
      <c r="B64" s="1" t="str">
        <f t="shared" si="10"/>
        <v>p18</v>
      </c>
      <c r="C64" s="1" t="str">
        <f t="shared" si="10"/>
        <v>p20</v>
      </c>
      <c r="D64" s="1" t="str">
        <f t="shared" si="10"/>
        <v>p8</v>
      </c>
      <c r="E64" s="1">
        <v>2</v>
      </c>
      <c r="G64" s="14" t="s">
        <v>87</v>
      </c>
      <c r="H64" s="14" t="s">
        <v>129</v>
      </c>
      <c r="I64" s="13" t="s">
        <v>23</v>
      </c>
      <c r="K64" s="14"/>
      <c r="L64" s="14"/>
      <c r="M64" s="13"/>
    </row>
    <row r="65" spans="2:9" ht="12.75">
      <c r="B65" s="1" t="str">
        <f>VLOOKUP(G63,who24,2)</f>
        <v>p17</v>
      </c>
      <c r="C65" s="1" t="str">
        <f>VLOOKUP(H63,who24,2)</f>
        <v>p19</v>
      </c>
      <c r="D65" s="1" t="str">
        <f>VLOOKUP(I70,who24,2)</f>
        <v>p13</v>
      </c>
      <c r="E65" s="1">
        <v>3</v>
      </c>
      <c r="G65" s="17" t="s">
        <v>91</v>
      </c>
      <c r="H65" s="17" t="s">
        <v>95</v>
      </c>
      <c r="I65" s="13" t="s">
        <v>21</v>
      </c>
    </row>
    <row r="66" spans="2:9" ht="12.75">
      <c r="B66" s="1" t="str">
        <f>VLOOKUP(G64,who24,2)</f>
        <v>p18</v>
      </c>
      <c r="C66" s="1" t="str">
        <f>VLOOKUP(H64,who24,2)</f>
        <v>p20</v>
      </c>
      <c r="D66" s="1" t="str">
        <f>VLOOKUP(I71,who24,2)</f>
        <v>p14</v>
      </c>
      <c r="E66" s="1">
        <v>4</v>
      </c>
      <c r="G66" s="17" t="s">
        <v>93</v>
      </c>
      <c r="H66" s="17" t="s">
        <v>152</v>
      </c>
      <c r="I66" s="13" t="s">
        <v>23</v>
      </c>
    </row>
    <row r="67" spans="1:3" ht="12.75">
      <c r="A67" s="11" t="s">
        <v>131</v>
      </c>
      <c r="B67" s="12">
        <f>B62+$I$36/1440</f>
        <v>0.5763888888888888</v>
      </c>
      <c r="C67" s="12">
        <f>B67+1/48</f>
        <v>0.5972222222222222</v>
      </c>
    </row>
    <row r="68" spans="2:9" ht="12.75">
      <c r="B68" s="1" t="str">
        <f aca="true" t="shared" si="11" ref="B68:C71">VLOOKUP(G68,who24,2)</f>
        <v>p1</v>
      </c>
      <c r="C68" s="1" t="str">
        <f t="shared" si="11"/>
        <v>p4</v>
      </c>
      <c r="D68" s="1" t="str">
        <f>VLOOKUP(I73,who24,2)</f>
        <v>p3</v>
      </c>
      <c r="E68" s="1">
        <v>1</v>
      </c>
      <c r="G68" s="14" t="s">
        <v>9</v>
      </c>
      <c r="H68" s="14" t="s">
        <v>15</v>
      </c>
      <c r="I68" s="13" t="s">
        <v>25</v>
      </c>
    </row>
    <row r="69" spans="2:13" ht="12.75">
      <c r="B69" s="1" t="str">
        <f t="shared" si="11"/>
        <v>p2</v>
      </c>
      <c r="C69" s="1" t="str">
        <f t="shared" si="11"/>
        <v>p3</v>
      </c>
      <c r="D69" s="1" t="str">
        <f>VLOOKUP(I74,who24,2)</f>
        <v>p4</v>
      </c>
      <c r="E69" s="1">
        <v>2</v>
      </c>
      <c r="G69" s="14" t="s">
        <v>11</v>
      </c>
      <c r="H69" s="14" t="s">
        <v>13</v>
      </c>
      <c r="I69" s="13" t="s">
        <v>27</v>
      </c>
      <c r="K69" s="14"/>
      <c r="L69" s="14"/>
      <c r="M69" s="13"/>
    </row>
    <row r="70" spans="2:9" ht="12.75">
      <c r="B70" s="1" t="str">
        <f t="shared" si="11"/>
        <v>p5</v>
      </c>
      <c r="C70" s="1" t="str">
        <f t="shared" si="11"/>
        <v>p8</v>
      </c>
      <c r="D70" s="1" t="str">
        <f>VLOOKUP(I75,who24,2)</f>
        <v>p7</v>
      </c>
      <c r="E70" s="1">
        <v>3</v>
      </c>
      <c r="G70" s="14" t="s">
        <v>17</v>
      </c>
      <c r="H70" s="14" t="s">
        <v>23</v>
      </c>
      <c r="I70" s="13" t="s">
        <v>33</v>
      </c>
    </row>
    <row r="71" spans="2:9" ht="12.75">
      <c r="B71" s="1" t="str">
        <f t="shared" si="11"/>
        <v>p6</v>
      </c>
      <c r="C71" s="1" t="str">
        <f t="shared" si="11"/>
        <v>p7</v>
      </c>
      <c r="D71" s="1" t="str">
        <f>VLOOKUP(I76,who24,2)</f>
        <v>p8</v>
      </c>
      <c r="E71" s="1">
        <v>4</v>
      </c>
      <c r="G71" s="14" t="s">
        <v>19</v>
      </c>
      <c r="H71" s="14" t="s">
        <v>21</v>
      </c>
      <c r="I71" s="13" t="s">
        <v>35</v>
      </c>
    </row>
    <row r="72" spans="1:3" ht="12.75">
      <c r="A72" s="11" t="s">
        <v>132</v>
      </c>
      <c r="B72" s="12">
        <f>B67+$I$36/1440</f>
        <v>0.5833333333333333</v>
      </c>
      <c r="C72" s="12">
        <f>B72+1/48</f>
        <v>0.6041666666666666</v>
      </c>
    </row>
    <row r="73" spans="2:9" ht="12.75">
      <c r="B73" s="1" t="str">
        <f aca="true" t="shared" si="12" ref="B73:C76">VLOOKUP(G73,who24,2)</f>
        <v>p9</v>
      </c>
      <c r="C73" s="1" t="str">
        <f t="shared" si="12"/>
        <v>p12</v>
      </c>
      <c r="D73" s="1" t="str">
        <f>VLOOKUP(I78,who24,2)</f>
        <v>p7</v>
      </c>
      <c r="E73" s="1">
        <v>1</v>
      </c>
      <c r="F73"/>
      <c r="G73" s="14" t="s">
        <v>25</v>
      </c>
      <c r="H73" s="14" t="s">
        <v>31</v>
      </c>
      <c r="I73" s="13" t="s">
        <v>13</v>
      </c>
    </row>
    <row r="74" spans="2:9" ht="12.75">
      <c r="B74" s="1" t="str">
        <f t="shared" si="12"/>
        <v>p10</v>
      </c>
      <c r="C74" s="1" t="str">
        <f t="shared" si="12"/>
        <v>p11</v>
      </c>
      <c r="D74" s="1" t="str">
        <f>VLOOKUP(I79,who24,2)</f>
        <v>p8</v>
      </c>
      <c r="E74" s="1">
        <v>2</v>
      </c>
      <c r="F74"/>
      <c r="G74" s="14" t="s">
        <v>27</v>
      </c>
      <c r="H74" s="14" t="s">
        <v>29</v>
      </c>
      <c r="I74" s="13" t="s">
        <v>15</v>
      </c>
    </row>
    <row r="75" spans="2:9" ht="12.75">
      <c r="B75" s="1" t="str">
        <f t="shared" si="12"/>
        <v>p13</v>
      </c>
      <c r="C75" s="1" t="str">
        <f t="shared" si="12"/>
        <v>p16</v>
      </c>
      <c r="D75" s="1" t="str">
        <f>VLOOKUP(I80,who24,2)</f>
        <v>p9</v>
      </c>
      <c r="E75" s="1">
        <v>3</v>
      </c>
      <c r="F75"/>
      <c r="G75" s="14" t="s">
        <v>33</v>
      </c>
      <c r="H75" s="14" t="s">
        <v>39</v>
      </c>
      <c r="I75" s="13" t="s">
        <v>21</v>
      </c>
    </row>
    <row r="76" spans="2:9" ht="12.75">
      <c r="B76" s="1" t="str">
        <f t="shared" si="12"/>
        <v>p14</v>
      </c>
      <c r="C76" s="1" t="str">
        <f t="shared" si="12"/>
        <v>p15</v>
      </c>
      <c r="D76" s="1" t="str">
        <f>VLOOKUP(I81,who24,2)</f>
        <v>p10</v>
      </c>
      <c r="E76" s="1">
        <v>4</v>
      </c>
      <c r="G76" s="14" t="s">
        <v>35</v>
      </c>
      <c r="H76" s="14" t="s">
        <v>37</v>
      </c>
      <c r="I76" s="13" t="s">
        <v>23</v>
      </c>
    </row>
    <row r="77" spans="1:3" ht="12.75">
      <c r="A77" s="11" t="s">
        <v>154</v>
      </c>
      <c r="B77" s="12">
        <f>B72+$I$36/1440</f>
        <v>0.5902777777777777</v>
      </c>
      <c r="C77" s="12">
        <f>B77+1/48</f>
        <v>0.611111111111111</v>
      </c>
    </row>
    <row r="78" spans="2:9" ht="12.75">
      <c r="B78" s="1" t="str">
        <f aca="true" t="shared" si="13" ref="B78:D81">VLOOKUP(G78,who24,2)</f>
        <v>p17</v>
      </c>
      <c r="C78" s="1" t="str">
        <f t="shared" si="13"/>
        <v>p20</v>
      </c>
      <c r="D78" s="1" t="str">
        <f t="shared" si="13"/>
        <v>p7</v>
      </c>
      <c r="E78" s="1">
        <v>1</v>
      </c>
      <c r="G78" s="14" t="s">
        <v>85</v>
      </c>
      <c r="H78" s="14" t="s">
        <v>129</v>
      </c>
      <c r="I78" s="13" t="s">
        <v>21</v>
      </c>
    </row>
    <row r="79" spans="2:9" ht="12.75">
      <c r="B79" s="1" t="str">
        <f t="shared" si="13"/>
        <v>p18</v>
      </c>
      <c r="C79" s="1" t="str">
        <f t="shared" si="13"/>
        <v>p19</v>
      </c>
      <c r="D79" s="1" t="str">
        <f t="shared" si="13"/>
        <v>p8</v>
      </c>
      <c r="E79" s="1">
        <v>2</v>
      </c>
      <c r="G79" s="14" t="s">
        <v>87</v>
      </c>
      <c r="H79" s="14" t="s">
        <v>89</v>
      </c>
      <c r="I79" s="13" t="s">
        <v>23</v>
      </c>
    </row>
    <row r="80" spans="2:9" ht="12.75">
      <c r="B80" s="1" t="str">
        <f t="shared" si="13"/>
        <v>p21</v>
      </c>
      <c r="C80" s="1" t="str">
        <f t="shared" si="13"/>
        <v>p24</v>
      </c>
      <c r="D80" s="1" t="str">
        <f t="shared" si="13"/>
        <v>p9</v>
      </c>
      <c r="E80" s="1">
        <v>3</v>
      </c>
      <c r="G80" s="17" t="s">
        <v>91</v>
      </c>
      <c r="H80" s="17" t="s">
        <v>152</v>
      </c>
      <c r="I80" t="s">
        <v>25</v>
      </c>
    </row>
    <row r="81" spans="2:9" ht="12.75">
      <c r="B81" s="1" t="str">
        <f t="shared" si="13"/>
        <v>p22</v>
      </c>
      <c r="C81" s="1" t="str">
        <f t="shared" si="13"/>
        <v>p23</v>
      </c>
      <c r="D81" s="1" t="str">
        <f t="shared" si="13"/>
        <v>p10</v>
      </c>
      <c r="E81" s="1">
        <v>4</v>
      </c>
      <c r="G81" s="17" t="s">
        <v>93</v>
      </c>
      <c r="H81" s="17" t="s">
        <v>95</v>
      </c>
      <c r="I81" t="s">
        <v>27</v>
      </c>
    </row>
    <row r="83" spans="1:3" ht="12.75">
      <c r="A83" s="11" t="s">
        <v>52</v>
      </c>
      <c r="B83" s="12">
        <v>0.6145833333333334</v>
      </c>
      <c r="C83" s="12">
        <f>B83+1/48</f>
        <v>0.6354166666666667</v>
      </c>
    </row>
    <row r="84" spans="1:3" ht="12.75">
      <c r="A84" s="11" t="s">
        <v>53</v>
      </c>
      <c r="B84" s="1" t="s">
        <v>54</v>
      </c>
      <c r="C84" s="1" t="s">
        <v>60</v>
      </c>
    </row>
    <row r="85" spans="1:3" ht="12.75">
      <c r="A85" s="11" t="s">
        <v>56</v>
      </c>
      <c r="B85" s="17" t="s">
        <v>57</v>
      </c>
      <c r="C85" s="17" t="s">
        <v>63</v>
      </c>
    </row>
    <row r="86" spans="1:3" ht="15.75">
      <c r="A86" s="11" t="s">
        <v>59</v>
      </c>
      <c r="B86" s="17" t="s">
        <v>133</v>
      </c>
      <c r="C86" s="25" t="s">
        <v>134</v>
      </c>
    </row>
    <row r="87" spans="1:3" ht="15.75">
      <c r="A87" s="11" t="s">
        <v>62</v>
      </c>
      <c r="B87" s="25" t="s">
        <v>135</v>
      </c>
      <c r="C87" s="25" t="s">
        <v>145</v>
      </c>
    </row>
    <row r="89" spans="1:3" ht="12.75">
      <c r="A89" s="11" t="s">
        <v>65</v>
      </c>
      <c r="B89" s="12">
        <v>0.6458333333333334</v>
      </c>
      <c r="C89" s="12">
        <f>B89+1/48</f>
        <v>0.6666666666666667</v>
      </c>
    </row>
    <row r="90" spans="2:3" ht="12.75">
      <c r="B90" s="1" t="s">
        <v>66</v>
      </c>
      <c r="C90" s="1" t="s">
        <v>67</v>
      </c>
    </row>
    <row r="91" spans="2:3" ht="12.75">
      <c r="B91" s="1" t="s">
        <v>68</v>
      </c>
      <c r="C91" s="1" t="s">
        <v>69</v>
      </c>
    </row>
    <row r="93" spans="1:3" ht="12.75">
      <c r="A93" s="11" t="s">
        <v>70</v>
      </c>
      <c r="B93" s="12">
        <v>0.6770833333333334</v>
      </c>
      <c r="C93" s="12">
        <f>B93+45/1440</f>
        <v>0.7083333333333334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2" width="11.421875" style="0" customWidth="1"/>
    <col min="3" max="3" width="10.421875" style="0" customWidth="1"/>
  </cols>
  <sheetData>
    <row r="1" spans="2:3" ht="12.75">
      <c r="B1" s="44" t="s">
        <v>94</v>
      </c>
      <c r="C1" s="44" t="s">
        <v>155</v>
      </c>
    </row>
    <row r="2" spans="2:3" ht="12.75">
      <c r="B2" s="44" t="s">
        <v>81</v>
      </c>
      <c r="C2" s="44" t="s">
        <v>156</v>
      </c>
    </row>
    <row r="3" spans="2:3" ht="12.75">
      <c r="B3" s="44" t="s">
        <v>83</v>
      </c>
      <c r="C3" s="44" t="s">
        <v>156</v>
      </c>
    </row>
    <row r="4" spans="2:3" ht="12.75">
      <c r="B4" s="44" t="s">
        <v>74</v>
      </c>
      <c r="C4" s="44" t="s">
        <v>157</v>
      </c>
    </row>
    <row r="5" spans="2:3" ht="12.75">
      <c r="B5" s="44" t="s">
        <v>92</v>
      </c>
      <c r="C5" s="44" t="s">
        <v>158</v>
      </c>
    </row>
    <row r="6" spans="2:3" ht="12.75">
      <c r="B6" s="44" t="s">
        <v>80</v>
      </c>
      <c r="C6" s="44" t="s">
        <v>159</v>
      </c>
    </row>
    <row r="7" spans="2:3" ht="12.75">
      <c r="B7" s="44" t="s">
        <v>76</v>
      </c>
      <c r="C7" s="44" t="s">
        <v>160</v>
      </c>
    </row>
    <row r="8" spans="2:3" ht="12.75">
      <c r="B8" s="44" t="s">
        <v>82</v>
      </c>
      <c r="C8" s="44" t="s">
        <v>160</v>
      </c>
    </row>
    <row r="9" spans="2:3" ht="12.75">
      <c r="B9" s="44" t="s">
        <v>73</v>
      </c>
      <c r="C9" s="44" t="s">
        <v>161</v>
      </c>
    </row>
    <row r="10" spans="2:3" ht="12.75">
      <c r="B10" s="44" t="s">
        <v>77</v>
      </c>
      <c r="C10" s="44" t="s">
        <v>162</v>
      </c>
    </row>
    <row r="11" spans="2:4" ht="12.75">
      <c r="B11" t="s">
        <v>77</v>
      </c>
      <c r="C11" t="s">
        <v>163</v>
      </c>
      <c r="D11" t="s">
        <v>164</v>
      </c>
    </row>
    <row r="12" spans="2:3" ht="12.75">
      <c r="B12" s="44" t="s">
        <v>104</v>
      </c>
      <c r="C12" s="44" t="s">
        <v>165</v>
      </c>
    </row>
    <row r="13" spans="2:3" ht="12.75">
      <c r="B13" s="44" t="s">
        <v>90</v>
      </c>
      <c r="C13" s="44" t="s">
        <v>166</v>
      </c>
    </row>
    <row r="14" spans="2:4" ht="12.75">
      <c r="B14" t="s">
        <v>167</v>
      </c>
      <c r="C14" t="s">
        <v>168</v>
      </c>
      <c r="D14" t="s">
        <v>164</v>
      </c>
    </row>
    <row r="15" spans="2:3" ht="12.75">
      <c r="B15" s="44" t="s">
        <v>86</v>
      </c>
      <c r="C15" s="44" t="s">
        <v>169</v>
      </c>
    </row>
    <row r="16" spans="2:3" ht="12.75">
      <c r="B16" s="44" t="s">
        <v>96</v>
      </c>
      <c r="C16" s="44" t="s">
        <v>169</v>
      </c>
    </row>
    <row r="17" spans="2:3" ht="12.75">
      <c r="B17" s="44" t="s">
        <v>78</v>
      </c>
      <c r="C17" s="44" t="s">
        <v>158</v>
      </c>
    </row>
    <row r="18" spans="2:3" ht="12.75">
      <c r="B18" t="s">
        <v>170</v>
      </c>
      <c r="C18" t="s">
        <v>171</v>
      </c>
    </row>
    <row r="19" spans="2:3" ht="12.75">
      <c r="B19" s="44" t="s">
        <v>88</v>
      </c>
      <c r="C19" s="44" t="s">
        <v>172</v>
      </c>
    </row>
    <row r="20" spans="2:3" ht="12.75">
      <c r="B20" s="44" t="s">
        <v>104</v>
      </c>
      <c r="C20" s="44" t="s">
        <v>173</v>
      </c>
    </row>
    <row r="22" spans="1:2" ht="12.75">
      <c r="A22" t="s">
        <v>174</v>
      </c>
      <c r="B22" t="s">
        <v>175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K15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4" width="9.00390625" style="45" customWidth="1"/>
    <col min="5" max="5" width="12.7109375" style="46" customWidth="1"/>
    <col min="6" max="6" width="11.421875" style="46" customWidth="1"/>
    <col min="7" max="7" width="13.7109375" style="46" customWidth="1"/>
    <col min="8" max="8" width="11.421875" style="46" customWidth="1"/>
    <col min="9" max="9" width="12.7109375" style="46" customWidth="1"/>
    <col min="10" max="10" width="11.421875" style="46" customWidth="1"/>
    <col min="11" max="11" width="13.7109375" style="46" customWidth="1"/>
    <col min="12" max="16384" width="9.00390625" style="45" customWidth="1"/>
  </cols>
  <sheetData>
    <row r="1" spans="4:5" ht="33.75">
      <c r="D1"/>
      <c r="E1" s="47" t="s">
        <v>176</v>
      </c>
    </row>
    <row r="3" spans="2:11" ht="26.25">
      <c r="B3" s="48"/>
      <c r="C3" s="48"/>
      <c r="D3" s="48"/>
      <c r="E3" s="49" t="s">
        <v>177</v>
      </c>
      <c r="F3" s="49"/>
      <c r="G3" s="49" t="s">
        <v>178</v>
      </c>
      <c r="H3" s="49"/>
      <c r="I3" s="49" t="s">
        <v>179</v>
      </c>
      <c r="J3" s="49"/>
      <c r="K3" s="49" t="s">
        <v>180</v>
      </c>
    </row>
    <row r="4" spans="2:11" ht="26.25">
      <c r="B4" s="48"/>
      <c r="C4" s="48"/>
      <c r="D4" s="48"/>
      <c r="E4" s="49"/>
      <c r="F4" s="49"/>
      <c r="G4" s="49"/>
      <c r="H4" s="49"/>
      <c r="I4" s="49"/>
      <c r="J4" s="49"/>
      <c r="K4" s="49"/>
    </row>
    <row r="5" spans="2:11" ht="26.25">
      <c r="B5" s="48"/>
      <c r="C5" s="48"/>
      <c r="D5" s="48"/>
      <c r="E5" s="49"/>
      <c r="F5" s="49"/>
      <c r="G5" s="49"/>
      <c r="H5" s="49"/>
      <c r="I5" s="49"/>
      <c r="J5" s="49"/>
      <c r="K5" s="49"/>
    </row>
    <row r="6" spans="2:11" ht="26.25">
      <c r="B6"/>
      <c r="C6" s="50" t="s">
        <v>41</v>
      </c>
      <c r="D6" s="48"/>
      <c r="E6" s="51" t="s">
        <v>181</v>
      </c>
      <c r="F6" s="49"/>
      <c r="G6" s="52" t="s">
        <v>182</v>
      </c>
      <c r="H6" s="52"/>
      <c r="I6" s="52" t="s">
        <v>183</v>
      </c>
      <c r="J6" s="49"/>
      <c r="K6" s="51" t="s">
        <v>184</v>
      </c>
    </row>
    <row r="7" spans="2:11" ht="26.25">
      <c r="B7"/>
      <c r="C7" s="50"/>
      <c r="D7" s="48"/>
      <c r="E7" s="49"/>
      <c r="F7" s="49"/>
      <c r="G7" s="49"/>
      <c r="H7" s="49"/>
      <c r="I7" s="49"/>
      <c r="J7" s="49"/>
      <c r="K7" s="49"/>
    </row>
    <row r="8" spans="2:11" ht="26.25">
      <c r="B8"/>
      <c r="C8" s="50"/>
      <c r="D8" s="48"/>
      <c r="E8" s="49"/>
      <c r="F8" s="49"/>
      <c r="G8" s="49"/>
      <c r="H8" s="49"/>
      <c r="I8" s="49"/>
      <c r="J8" s="49"/>
      <c r="K8" s="49"/>
    </row>
    <row r="9" spans="2:11" ht="26.25">
      <c r="B9"/>
      <c r="C9" s="50" t="s">
        <v>45</v>
      </c>
      <c r="D9" s="48"/>
      <c r="E9" s="51" t="s">
        <v>185</v>
      </c>
      <c r="F9" s="51"/>
      <c r="G9" s="51" t="s">
        <v>186</v>
      </c>
      <c r="H9" s="49"/>
      <c r="I9" s="52" t="s">
        <v>187</v>
      </c>
      <c r="J9" s="52"/>
      <c r="K9" s="52" t="s">
        <v>188</v>
      </c>
    </row>
    <row r="10" spans="2:11" ht="26.25">
      <c r="B10"/>
      <c r="C10" s="50"/>
      <c r="D10" s="48"/>
      <c r="E10" s="49"/>
      <c r="F10" s="49"/>
      <c r="G10" s="49"/>
      <c r="H10" s="49"/>
      <c r="I10" s="49"/>
      <c r="J10" s="49"/>
      <c r="K10" s="49"/>
    </row>
    <row r="11" spans="2:11" ht="26.25">
      <c r="B11"/>
      <c r="C11" s="50"/>
      <c r="D11" s="48"/>
      <c r="E11" s="49"/>
      <c r="F11" s="49"/>
      <c r="G11" s="49"/>
      <c r="H11" s="49"/>
      <c r="I11" s="49"/>
      <c r="J11" s="49"/>
      <c r="K11" s="49"/>
    </row>
    <row r="12" spans="2:11" ht="26.25">
      <c r="B12"/>
      <c r="C12" s="50" t="s">
        <v>46</v>
      </c>
      <c r="D12" s="48"/>
      <c r="E12" s="53" t="s">
        <v>189</v>
      </c>
      <c r="F12" s="49"/>
      <c r="G12" s="52" t="s">
        <v>190</v>
      </c>
      <c r="H12" s="49"/>
      <c r="I12" s="53" t="s">
        <v>191</v>
      </c>
      <c r="J12" s="49"/>
      <c r="K12" s="52" t="s">
        <v>192</v>
      </c>
    </row>
    <row r="13" spans="2:3" ht="25.5">
      <c r="B13"/>
      <c r="C13" s="54"/>
    </row>
    <row r="14" spans="2:3" ht="25.5">
      <c r="B14"/>
      <c r="C14" s="54"/>
    </row>
    <row r="15" spans="2:3" ht="26.25">
      <c r="B15"/>
      <c r="C15" s="50" t="s">
        <v>70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23" sqref="J23"/>
    </sheetView>
  </sheetViews>
  <sheetFormatPr defaultColWidth="11.421875" defaultRowHeight="12.75"/>
  <cols>
    <col min="1" max="1" width="11.421875" style="0" customWidth="1"/>
    <col min="2" max="2" width="3.8515625" style="55" customWidth="1"/>
    <col min="3" max="10" width="10.140625" style="55" customWidth="1"/>
  </cols>
  <sheetData>
    <row r="1" spans="1:10" ht="26.25">
      <c r="A1" s="52"/>
      <c r="B1" s="73" t="s">
        <v>176</v>
      </c>
      <c r="C1" s="73"/>
      <c r="D1" s="73"/>
      <c r="E1" s="73"/>
      <c r="F1" s="73"/>
      <c r="G1" s="73"/>
      <c r="H1" s="73"/>
      <c r="I1" s="73"/>
      <c r="J1" s="73"/>
    </row>
    <row r="2" spans="1:10" ht="26.25">
      <c r="A2" s="52"/>
      <c r="B2" s="56"/>
      <c r="C2" s="57"/>
      <c r="D2" s="57"/>
      <c r="E2" s="57"/>
      <c r="F2" s="57"/>
      <c r="G2" s="57"/>
      <c r="H2" s="57"/>
      <c r="I2" s="57"/>
      <c r="J2" s="58"/>
    </row>
    <row r="3" spans="1:10" ht="21" customHeight="1">
      <c r="A3" s="49"/>
      <c r="B3" s="74" t="s">
        <v>193</v>
      </c>
      <c r="C3" s="74"/>
      <c r="D3" s="59"/>
      <c r="E3" s="59"/>
      <c r="F3" s="59"/>
      <c r="G3" s="60"/>
      <c r="H3" s="61"/>
      <c r="I3" s="59"/>
      <c r="J3" s="59"/>
    </row>
    <row r="4" spans="1:10" ht="21" customHeight="1">
      <c r="A4" s="49"/>
      <c r="B4" s="62"/>
      <c r="C4" s="74" t="str">
        <f>B5</f>
        <v>A</v>
      </c>
      <c r="D4" s="74"/>
      <c r="E4" s="74" t="str">
        <f>B7</f>
        <v>B</v>
      </c>
      <c r="F4" s="74"/>
      <c r="G4" s="74" t="str">
        <f>B9</f>
        <v>C</v>
      </c>
      <c r="H4" s="74"/>
      <c r="I4" s="74" t="str">
        <f>B11</f>
        <v>D</v>
      </c>
      <c r="J4" s="74"/>
    </row>
    <row r="5" spans="1:10" ht="21" customHeight="1">
      <c r="A5" s="49"/>
      <c r="B5" s="74" t="s">
        <v>194</v>
      </c>
      <c r="C5" s="63"/>
      <c r="D5" s="63"/>
      <c r="E5" s="62"/>
      <c r="F5" s="62"/>
      <c r="G5" s="62"/>
      <c r="H5" s="62"/>
      <c r="I5" s="62"/>
      <c r="J5" s="62"/>
    </row>
    <row r="6" spans="1:10" ht="21" customHeight="1">
      <c r="A6" s="46"/>
      <c r="B6" s="74"/>
      <c r="C6" s="63"/>
      <c r="D6" s="63"/>
      <c r="E6" s="62"/>
      <c r="F6" s="62"/>
      <c r="G6" s="62"/>
      <c r="H6" s="62"/>
      <c r="I6" s="62"/>
      <c r="J6" s="62"/>
    </row>
    <row r="7" spans="1:10" ht="21" customHeight="1">
      <c r="A7" s="46"/>
      <c r="B7" s="74" t="s">
        <v>195</v>
      </c>
      <c r="C7" s="62"/>
      <c r="D7" s="62"/>
      <c r="E7" s="63"/>
      <c r="F7" s="63"/>
      <c r="G7" s="62"/>
      <c r="H7" s="62"/>
      <c r="I7" s="62"/>
      <c r="J7" s="62"/>
    </row>
    <row r="8" spans="2:10" ht="21" customHeight="1">
      <c r="B8" s="74"/>
      <c r="C8" s="62"/>
      <c r="D8" s="62"/>
      <c r="E8" s="63"/>
      <c r="F8" s="63"/>
      <c r="G8" s="62"/>
      <c r="H8" s="62"/>
      <c r="I8" s="62"/>
      <c r="J8" s="62"/>
    </row>
    <row r="9" spans="2:10" ht="21" customHeight="1">
      <c r="B9" s="74" t="s">
        <v>196</v>
      </c>
      <c r="C9" s="62"/>
      <c r="D9" s="62"/>
      <c r="E9" s="62"/>
      <c r="F9" s="62"/>
      <c r="G9" s="63"/>
      <c r="H9" s="63"/>
      <c r="I9" s="62"/>
      <c r="J9" s="62"/>
    </row>
    <row r="10" spans="2:10" ht="21" customHeight="1">
      <c r="B10" s="74"/>
      <c r="C10" s="62"/>
      <c r="D10" s="62"/>
      <c r="E10" s="62"/>
      <c r="F10" s="62"/>
      <c r="G10" s="63"/>
      <c r="H10" s="63"/>
      <c r="I10" s="62"/>
      <c r="J10" s="62"/>
    </row>
    <row r="11" spans="2:10" ht="21" customHeight="1">
      <c r="B11" s="74" t="s">
        <v>197</v>
      </c>
      <c r="C11" s="62"/>
      <c r="D11" s="62"/>
      <c r="E11" s="62"/>
      <c r="F11" s="62"/>
      <c r="G11" s="62"/>
      <c r="H11" s="62"/>
      <c r="I11" s="63"/>
      <c r="J11" s="63"/>
    </row>
    <row r="12" spans="2:10" ht="21" customHeight="1">
      <c r="B12" s="74"/>
      <c r="C12" s="62"/>
      <c r="D12" s="62"/>
      <c r="E12" s="62"/>
      <c r="F12" s="62"/>
      <c r="G12" s="62"/>
      <c r="H12" s="62"/>
      <c r="I12" s="63"/>
      <c r="J12" s="63"/>
    </row>
    <row r="13" spans="2:10" ht="26.25">
      <c r="B13" s="50"/>
      <c r="C13" s="50"/>
      <c r="D13" s="50"/>
      <c r="E13" s="50"/>
      <c r="F13" s="50"/>
      <c r="G13" s="50"/>
      <c r="H13" s="50"/>
      <c r="I13" s="50"/>
      <c r="J13" s="50"/>
    </row>
    <row r="14" spans="2:10" ht="18.75">
      <c r="B14" s="75" t="s">
        <v>198</v>
      </c>
      <c r="C14" s="75"/>
      <c r="D14" s="64"/>
      <c r="E14" s="64"/>
      <c r="F14" s="64"/>
      <c r="G14" s="65"/>
      <c r="H14" s="66"/>
      <c r="I14" s="64"/>
      <c r="J14" s="64"/>
    </row>
    <row r="15" spans="2:10" ht="18">
      <c r="B15" s="67"/>
      <c r="C15" s="75" t="str">
        <f>B16</f>
        <v>E</v>
      </c>
      <c r="D15" s="75"/>
      <c r="E15" s="75" t="str">
        <f>B18</f>
        <v>F</v>
      </c>
      <c r="F15" s="75"/>
      <c r="G15" s="75" t="str">
        <f>B20</f>
        <v>G</v>
      </c>
      <c r="H15" s="75"/>
      <c r="I15" s="75" t="str">
        <f>B22</f>
        <v>H</v>
      </c>
      <c r="J15" s="75"/>
    </row>
    <row r="16" spans="2:10" ht="18">
      <c r="B16" s="75" t="s">
        <v>199</v>
      </c>
      <c r="C16" s="68"/>
      <c r="D16" s="68"/>
      <c r="E16" s="67"/>
      <c r="F16" s="67"/>
      <c r="G16" s="67"/>
      <c r="H16" s="67"/>
      <c r="I16" s="67"/>
      <c r="J16" s="67"/>
    </row>
    <row r="17" spans="2:10" ht="18">
      <c r="B17" s="75"/>
      <c r="C17" s="68"/>
      <c r="D17" s="68"/>
      <c r="E17" s="67"/>
      <c r="F17" s="67"/>
      <c r="G17" s="67"/>
      <c r="H17" s="67"/>
      <c r="I17" s="67"/>
      <c r="J17" s="67"/>
    </row>
    <row r="18" spans="2:10" ht="18">
      <c r="B18" s="75" t="s">
        <v>200</v>
      </c>
      <c r="C18" s="67"/>
      <c r="D18" s="67"/>
      <c r="E18" s="68"/>
      <c r="F18" s="68"/>
      <c r="G18" s="67"/>
      <c r="H18" s="67"/>
      <c r="I18" s="67"/>
      <c r="J18" s="67"/>
    </row>
    <row r="19" spans="2:10" ht="18">
      <c r="B19" s="75"/>
      <c r="C19" s="67"/>
      <c r="D19" s="67"/>
      <c r="E19" s="68"/>
      <c r="F19" s="68"/>
      <c r="G19" s="67"/>
      <c r="H19" s="67"/>
      <c r="I19" s="67"/>
      <c r="J19" s="67"/>
    </row>
    <row r="20" spans="2:10" ht="18">
      <c r="B20" s="75" t="s">
        <v>201</v>
      </c>
      <c r="C20" s="67"/>
      <c r="D20" s="67"/>
      <c r="E20" s="67"/>
      <c r="F20" s="67"/>
      <c r="G20" s="68"/>
      <c r="H20" s="68"/>
      <c r="I20" s="67"/>
      <c r="J20" s="67"/>
    </row>
    <row r="21" spans="2:10" ht="18">
      <c r="B21" s="75"/>
      <c r="C21" s="67"/>
      <c r="D21" s="67"/>
      <c r="E21" s="67"/>
      <c r="F21" s="67"/>
      <c r="G21" s="68"/>
      <c r="H21" s="68"/>
      <c r="I21" s="67"/>
      <c r="J21" s="67"/>
    </row>
    <row r="22" spans="2:10" ht="18">
      <c r="B22" s="75" t="s">
        <v>202</v>
      </c>
      <c r="C22" s="67"/>
      <c r="D22" s="67"/>
      <c r="E22" s="67"/>
      <c r="F22" s="67"/>
      <c r="G22" s="67"/>
      <c r="H22" s="67"/>
      <c r="I22" s="68"/>
      <c r="J22" s="68"/>
    </row>
    <row r="23" spans="2:10" ht="18">
      <c r="B23" s="75"/>
      <c r="C23" s="67"/>
      <c r="D23" s="67"/>
      <c r="E23" s="67"/>
      <c r="F23" s="67"/>
      <c r="G23" s="67"/>
      <c r="H23" s="67"/>
      <c r="I23" s="68"/>
      <c r="J23" s="68"/>
    </row>
  </sheetData>
  <sheetProtection selectLockedCells="1" selectUnlockedCells="1"/>
  <mergeCells count="19">
    <mergeCell ref="B22:B23"/>
    <mergeCell ref="E15:F15"/>
    <mergeCell ref="G15:H15"/>
    <mergeCell ref="I15:J15"/>
    <mergeCell ref="B16:B17"/>
    <mergeCell ref="B18:B19"/>
    <mergeCell ref="B20:B21"/>
    <mergeCell ref="B5:B6"/>
    <mergeCell ref="B7:B8"/>
    <mergeCell ref="B9:B10"/>
    <mergeCell ref="B11:B12"/>
    <mergeCell ref="B14:C14"/>
    <mergeCell ref="C15:D15"/>
    <mergeCell ref="B1:J1"/>
    <mergeCell ref="B3:C3"/>
    <mergeCell ref="C4:D4"/>
    <mergeCell ref="E4:F4"/>
    <mergeCell ref="G4:H4"/>
    <mergeCell ref="I4:J4"/>
  </mergeCells>
  <printOptions/>
  <pageMargins left="0.39375" right="0.39375" top="0.49236111111111114" bottom="0.4923611111111111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Bernard</cp:lastModifiedBy>
  <dcterms:created xsi:type="dcterms:W3CDTF">2019-07-29T09:29:41Z</dcterms:created>
  <dcterms:modified xsi:type="dcterms:W3CDTF">2019-07-29T10:03:46Z</dcterms:modified>
  <cp:category/>
  <cp:version/>
  <cp:contentType/>
  <cp:contentStatus/>
</cp:coreProperties>
</file>